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35" windowWidth="11880" windowHeight="5910" tabRatio="920" firstSheet="1" activeTab="14"/>
  </bookViews>
  <sheets>
    <sheet name="ปกสถิติ" sheetId="1" r:id="rId1"/>
    <sheet name="สารบัญ" sheetId="2" r:id="rId2"/>
    <sheet name="เข้าใหม่ปี 1 ตรี" sheetId="3" r:id="rId3"/>
    <sheet name="เข้าใหม่สมทบพิเศษ" sheetId="4" r:id="rId4"/>
    <sheet name="รับปริญญา" sheetId="5" r:id="rId5"/>
    <sheet name="รวมทั้งสิ้น" sheetId="6" r:id="rId6"/>
    <sheet name="พื้นที่เรียน" sheetId="7" r:id="rId7"/>
    <sheet name="ภาคปกติ 4,5 ปี" sheetId="8" r:id="rId8"/>
    <sheet name="ปกติสมทบ 2 ปี" sheetId="9" r:id="rId9"/>
    <sheet name="นิติสมทบ 3 ปี" sheetId="10" r:id="rId10"/>
    <sheet name="นิติสมทบ 4 ปี" sheetId="11" r:id="rId11"/>
    <sheet name="ป.โท สงขลา" sheetId="12" r:id="rId12"/>
    <sheet name="ป.ตรีพัทลุง" sheetId="13" r:id="rId13"/>
    <sheet name="ป.ตรีสมทบพัทลุง" sheetId="14" r:id="rId14"/>
    <sheet name="ป.โทพัทลุง" sheetId="15" r:id="rId15"/>
  </sheets>
  <definedNames/>
  <calcPr fullCalcOnLoad="1"/>
</workbook>
</file>

<file path=xl/sharedStrings.xml><?xml version="1.0" encoding="utf-8"?>
<sst xmlns="http://schemas.openxmlformats.org/spreadsheetml/2006/main" count="1630" uniqueCount="471">
  <si>
    <t>มหาวิทยาลัยทักษิณ  วิทยาเขตสงขลา</t>
  </si>
  <si>
    <t>สาขาวิชา</t>
  </si>
  <si>
    <t>ชั้นปีที่ 1</t>
  </si>
  <si>
    <t>ชั้นปีที่ 2</t>
  </si>
  <si>
    <t>ชาย</t>
  </si>
  <si>
    <t>หญิง</t>
  </si>
  <si>
    <t>รวม</t>
  </si>
  <si>
    <t>รวมทั้งสิ้น</t>
  </si>
  <si>
    <t>-  การพัฒนาชุมชน</t>
  </si>
  <si>
    <t>-  บรรณารักษศาสตร์และสารสนเทศศาสตร์</t>
  </si>
  <si>
    <t>-  ประวัติศาสตร์</t>
  </si>
  <si>
    <t>-  ภาษาญี่ปุ่น</t>
  </si>
  <si>
    <t>-  ภาษามลายู</t>
  </si>
  <si>
    <t>-  ภาษาอังกฤษ</t>
  </si>
  <si>
    <t>ชั้นปีที่ 3</t>
  </si>
  <si>
    <t>ชั้นปีที่ 4</t>
  </si>
  <si>
    <t>ชั้นปีที่ 5</t>
  </si>
  <si>
    <t>-  การจัดการทรัพยากรมนุษย์</t>
  </si>
  <si>
    <t>-  คณิตศาสตร์</t>
  </si>
  <si>
    <t>-  เคมี</t>
  </si>
  <si>
    <t>-  ชีววิทยา</t>
  </si>
  <si>
    <t>-  ภาษาไทย</t>
  </si>
  <si>
    <t>-  พลศึกษา</t>
  </si>
  <si>
    <t>-  การวัดและประเมินทางการศึกษา</t>
  </si>
  <si>
    <t>-  นิติศาสตร์</t>
  </si>
  <si>
    <t>คณะมนุษยศาสตร์และสังคมศาสตร์  (ภาคปกติ หลักสูตร 4 ปี)</t>
  </si>
  <si>
    <t>คณะศึกษาศาสตร์  (ภาคปกติ หลักสูตร 4 ปี)</t>
  </si>
  <si>
    <t>คณะศึกษาศาสตร์   (ภาคปกติ หลักสูตร 5 ปี)</t>
  </si>
  <si>
    <t>คณะศิลปกรรมศาสตร์  (ภาคปกติ หลักสูตร 4 ปี)</t>
  </si>
  <si>
    <t>คณะเศรษฐศาสตร์และบริหารธุรกิจ  (ภาคปกติ หลักสูตร 4 ปี)</t>
  </si>
  <si>
    <t>คณะนิติศาสตร์  (ภาคปกติ  หลักสูตร 4 ปี)</t>
  </si>
  <si>
    <t xml:space="preserve">-  นิติศาสตร์ </t>
  </si>
  <si>
    <t xml:space="preserve">-  ฟิสิกส์ </t>
  </si>
  <si>
    <t>-  เคมีประยุกต์</t>
  </si>
  <si>
    <t>-  การศึกษา : คณิตศาสตร์</t>
  </si>
  <si>
    <t>-  การศึกษา : จิตวิทยาการแนะแนว</t>
  </si>
  <si>
    <t>-  การศึกษา : การศึกษาปฐมวัย</t>
  </si>
  <si>
    <t>-  การศึกษา : ภาษาไทย</t>
  </si>
  <si>
    <t>-  การศึกษา : ภาษาอังกฤษ</t>
  </si>
  <si>
    <t>-  การศึกษา : วิทยาศาสตร์-เคมี</t>
  </si>
  <si>
    <t>-  การศึกษา : สังคมศึกษา</t>
  </si>
  <si>
    <t>-  การศึกษา : พลศึกษา</t>
  </si>
  <si>
    <t>-  การศึกษา : วิทยาศาสตร์-ฟิสิกส์</t>
  </si>
  <si>
    <t>คณะนิติศาสตร์  (ภาคสมทบ  หลักสูตร 4 ปี)</t>
  </si>
  <si>
    <t>ชั้นปีที่ 4-5</t>
  </si>
  <si>
    <t>หลักสูตร/สาขาวิชา</t>
  </si>
  <si>
    <t>ศิลปศาสตรมหาบัณฑิต</t>
  </si>
  <si>
    <t>วิทยาศาสตรมหาบัณฑิต</t>
  </si>
  <si>
    <t>การศึกษามหาบัณฑิต</t>
  </si>
  <si>
    <t xml:space="preserve">-  การศึกษาเพื่อพัฒนาทรัพยากรมนุษย์ </t>
  </si>
  <si>
    <t xml:space="preserve">-  จิตวิทยาการให้คำปรึกษา </t>
  </si>
  <si>
    <t>-  นโยบายและการวางแผนสังคม</t>
  </si>
  <si>
    <t>-  เทคโนโลยีและสื่อสารการศึกษา</t>
  </si>
  <si>
    <t xml:space="preserve">-  หลักสูตรและการสอน </t>
  </si>
  <si>
    <t>-  การบริหารการศึกษา</t>
  </si>
  <si>
    <t>(ต่อ)  ปริญญาโทภาคปกติ</t>
  </si>
  <si>
    <t xml:space="preserve">-  การวิจัยและประเมิน </t>
  </si>
  <si>
    <t>-  ไทยคดีศึกษา</t>
  </si>
  <si>
    <t>(ต่อ)  ปริญญาโทภาคพิเศษ</t>
  </si>
  <si>
    <t>-  หลักสูตรและการสอน</t>
  </si>
  <si>
    <t xml:space="preserve">-  เคมี  </t>
  </si>
  <si>
    <t>การศึกษาดุษฎีบัณฑิต</t>
  </si>
  <si>
    <t>ปรัชญาดุษฎีบัณฑิต</t>
  </si>
  <si>
    <t xml:space="preserve">-  ภาวะผู้นำทางการบริหารการศึกษา </t>
  </si>
  <si>
    <t>รวมปริญญาโท (ภาคพิเศษ)</t>
  </si>
  <si>
    <t>รวมปริญญาโท  (ภาคปกติ)</t>
  </si>
  <si>
    <t>ระดับ</t>
  </si>
  <si>
    <t>ภาคปกติ</t>
  </si>
  <si>
    <t>ภาคสมทบ/พิเศษ</t>
  </si>
  <si>
    <t>ปริญญาตรี</t>
  </si>
  <si>
    <t xml:space="preserve">ปริญญาตรี </t>
  </si>
  <si>
    <t>รวมระดับปริญญาตรี</t>
  </si>
  <si>
    <t>ปริญญาโท</t>
  </si>
  <si>
    <t>ปริญญาเอก</t>
  </si>
  <si>
    <t>รวมระดับบัณฑิตศึกษา</t>
  </si>
  <si>
    <t>ปี</t>
  </si>
  <si>
    <t>ชั้น</t>
  </si>
  <si>
    <t>-</t>
  </si>
  <si>
    <t>วิทยาเขตสงขลา</t>
  </si>
  <si>
    <t>วิทยาเขตพัทลุง</t>
  </si>
  <si>
    <t>จังหวัด/คณะ</t>
  </si>
  <si>
    <t>ป.ตรี ปกติ</t>
  </si>
  <si>
    <t>-  มนุษยศาสตร์และสังคมศาสตร์</t>
  </si>
  <si>
    <t>-  วิทยาศาสตร์</t>
  </si>
  <si>
    <t>-  ศึกษาศาสตร์</t>
  </si>
  <si>
    <t>-  ศิลปกรรมศาสตร์</t>
  </si>
  <si>
    <t>-  เศรษฐศาสตร์และบริหารธุรกิจ</t>
  </si>
  <si>
    <t>รวมจังหวัดสงขลา</t>
  </si>
  <si>
    <t>-  เทคโนโลยีและการพัฒนาชุมชน</t>
  </si>
  <si>
    <t>-  วิทยาการสุขภาพและการกีฬา</t>
  </si>
  <si>
    <t>รวมจังหวัดพัทลุง</t>
  </si>
  <si>
    <t>รวมทั้งหมด</t>
  </si>
  <si>
    <t>ป.ตรีปกติ(ต่อเนื่อง)</t>
  </si>
  <si>
    <t>ป.ตรีสมทบ(ต่อเนื่อง)</t>
  </si>
  <si>
    <t>ป.โทปกติ</t>
  </si>
  <si>
    <t>ป.โทภาคพิเศษ</t>
  </si>
  <si>
    <t>-  ภาษาจีน</t>
  </si>
  <si>
    <t>บริหารธุรกิจมหาบัณฑิต</t>
  </si>
  <si>
    <t xml:space="preserve">-  ภาษาอังกฤษ  </t>
  </si>
  <si>
    <t>จังหวัดสงขลา</t>
  </si>
  <si>
    <t>จังหวัดพัทลุง</t>
  </si>
  <si>
    <t>-  บัณฑิตวิทยาลัย</t>
  </si>
  <si>
    <t>ประกาศนียบัตรบัณฑิต</t>
  </si>
  <si>
    <t>-  การศึกษา : การวัดและประเมินฯ-คู่คณิต</t>
  </si>
  <si>
    <t>-  การจัดการธุรกิจ</t>
  </si>
  <si>
    <t>-  การศึกษา : วิทยาศาสตร์-ชีววิทยา</t>
  </si>
  <si>
    <t>ชั้นปีที่ 3-5</t>
  </si>
  <si>
    <t>แผนรับ</t>
  </si>
  <si>
    <t>จำนวนรายงานตัว</t>
  </si>
  <si>
    <t>ไม่ราย</t>
  </si>
  <si>
    <t>โควต้า</t>
  </si>
  <si>
    <t>ทั่วไป</t>
  </si>
  <si>
    <t>สกอ</t>
  </si>
  <si>
    <t>งานตัว</t>
  </si>
  <si>
    <t>คณะมนุษยศาสตร์และสังคมศาสตร์</t>
  </si>
  <si>
    <t>คณะศึกษาศาสตร์</t>
  </si>
  <si>
    <t>คณะนิติศาสตร์</t>
  </si>
  <si>
    <t>วิทยาเขตสงขลา (ต่อ)</t>
  </si>
  <si>
    <t>คณะศิลปกรรมศาสตร์</t>
  </si>
  <si>
    <t>ทัศนศิลป์ (ศป.บ.)</t>
  </si>
  <si>
    <t>คณะเศรษฐศาสตร์และบริหารธุรกิจ</t>
  </si>
  <si>
    <t>การตลาด</t>
  </si>
  <si>
    <t>รวมภาคปกติ</t>
  </si>
  <si>
    <t>ภาคสมทบ</t>
  </si>
  <si>
    <t>รวมภาคสมทบ</t>
  </si>
  <si>
    <t xml:space="preserve">ภาคปกติ  </t>
  </si>
  <si>
    <t>เคมี (กศ.ม.)</t>
  </si>
  <si>
    <t>พลศึกษา (กศ.ม.)</t>
  </si>
  <si>
    <t>ภาคพิเศษ</t>
  </si>
  <si>
    <t>ภาษาไทย (กศ.ม.)</t>
  </si>
  <si>
    <t>คณะนิติศาสตร์  (ภาคสมทบ หลักสูตร 3  ปี)</t>
  </si>
  <si>
    <t>ป.บัณฑิตสมทบ</t>
  </si>
  <si>
    <t>จำแนกตามพื้นที่จัดการศึกษา</t>
  </si>
  <si>
    <t>(เทียบหลักสูตร 4 ปี)</t>
  </si>
  <si>
    <t>คณะเศรษฐศาสตร์และบริหารธุรกิจ   (ภาคปกติ เทียบหลักสูตร 4 ปี)</t>
  </si>
  <si>
    <t>คณะเศรษฐศาสตร์และบริหารธุรกิจ  (ภาคสมทบ  เทียบหลักสูตร 4 ปี)</t>
  </si>
  <si>
    <t>-  วัฒนธรรมศึกษา</t>
  </si>
  <si>
    <t>หน้า  2</t>
  </si>
  <si>
    <t>ภาคปกติและภาคสมทบ หลักสูตรเทียบ 4 ปี  และภาคสมทบหลักสูตร 4 ปี</t>
  </si>
  <si>
    <t xml:space="preserve">-  การบริหารการศึกษา  กลุ่ม 5 </t>
  </si>
  <si>
    <t>คณะ/สาขาวิชา</t>
  </si>
  <si>
    <t>การปกครองท้องถิ่น (รป.บ.)</t>
  </si>
  <si>
    <t>ภูมิศาสตร์ (วท.บ.)</t>
  </si>
  <si>
    <t>การจัดการทรัพยากรมนุษย์ (ศศ.บ.)</t>
  </si>
  <si>
    <t>การพัฒนาชุมชน (ศศ.บ.)</t>
  </si>
  <si>
    <t>ประวัติศาสตร์ (ศศ.บ.)</t>
  </si>
  <si>
    <t>ภาษาจีน  (ศศ.บ.)</t>
  </si>
  <si>
    <t>ภาษาไทย (ศศ.บ.)</t>
  </si>
  <si>
    <t>ภาษามลายู (ศศ.บ.)</t>
  </si>
  <si>
    <t>ภาษาอังกฤษ (ศศ.บ.)</t>
  </si>
  <si>
    <t>สารสนเทศศึกษา (ศศ.บ.)</t>
  </si>
  <si>
    <t>การวัดและประเมินทางการศึกษา 4 ปี (กศ.บ.)</t>
  </si>
  <si>
    <t>การศึกษาปฐมวัย (กศ.บ.)</t>
  </si>
  <si>
    <t>คณิตศาสตร์ (กศ.บ.)</t>
  </si>
  <si>
    <t>เทคโนโลยีและสื่อสารการศึกษา 4 ปี (กศ.บ.)</t>
  </si>
  <si>
    <t>พลศึกษา (กศ.บ.)</t>
  </si>
  <si>
    <t>ภาษาไทย (กศ.บ.)</t>
  </si>
  <si>
    <t>ภาษาอังกฤษ (กศ.บ.)</t>
  </si>
  <si>
    <t>วิทยาศาสตร์-เคมี (กศ.บ.)</t>
  </si>
  <si>
    <t>วิทยาศาสตร์-ชีววิทยา (กศ.บ.)</t>
  </si>
  <si>
    <t>วิทยาศาสตร์-ฟิสิกส์ (กศ.บ.)</t>
  </si>
  <si>
    <t>สังคมศึกษา (กศ.บ.)</t>
  </si>
  <si>
    <t>นิติศาสตร์ (น.บ.)</t>
  </si>
  <si>
    <t>ดุริยางคศาสตร์สากล (ดศ.บ.)</t>
  </si>
  <si>
    <t>ศิลปะการแสดง (ศป.บ.)</t>
  </si>
  <si>
    <t>การบัญชี (บช.บ.)</t>
  </si>
  <si>
    <t>การจัดการการค้าปลีก (บธ.บ.)</t>
  </si>
  <si>
    <t>การตลาด (บธ.บ.)</t>
  </si>
  <si>
    <t>การประกอบการและการจัดการ (บธ.บ.)</t>
  </si>
  <si>
    <t>เศรษฐศาสตร์ (ศ.บ.)</t>
  </si>
  <si>
    <t>ประเภท/คณะ/สาขาวิชา</t>
  </si>
  <si>
    <t>ประเภท/สาขาวิชา</t>
  </si>
  <si>
    <t>การบริหารการศึกษา (กศ.ม.)</t>
  </si>
  <si>
    <t>การวิจัยและประเมิน (กศ.ม.)</t>
  </si>
  <si>
    <t>เทคโนโลยีและสื่อสารการศึกษา (กศ.ม.)</t>
  </si>
  <si>
    <t>หลักสูตรและการสอน (กศ.ม.)</t>
  </si>
  <si>
    <t>การศึกษาเพื่อพัฒนาทรัพยากรมนุษย์ (กศ.ม.)</t>
  </si>
  <si>
    <t>ไทยคดีศึกษา (ศศ.ม.)</t>
  </si>
  <si>
    <t>-  การบัญชี (บช.บ.)</t>
  </si>
  <si>
    <t>-  การบัญชี (บธ.บ.)</t>
  </si>
  <si>
    <t>-  การประกอบการและการจัดการ (บธ.บ.)</t>
  </si>
  <si>
    <t>-  เศรษฐศาสตร์ (ศ.บ.)</t>
  </si>
  <si>
    <t>-  การจัดการการค้าปลีก (บธ.บ.)</t>
  </si>
  <si>
    <t>-  ดุริยางคศาสตร์สากล (ดศ.บ.)</t>
  </si>
  <si>
    <t>-  ดุริยางคศาสตร์สากล (ศศ.บ.)</t>
  </si>
  <si>
    <t>-  ทัศนศิลป์ (ศป.บ.)</t>
  </si>
  <si>
    <t>-  ศิลปะการแสดง (ศป.บ.)</t>
  </si>
  <si>
    <t>-  ศิลปะการแสดง (ศศ.บ.)</t>
  </si>
  <si>
    <t>-  จิตวิทยาการแนะแนว</t>
  </si>
  <si>
    <t>-  วิทยาศาสตร์-เคมี</t>
  </si>
  <si>
    <t>-  วิทยาศาสตร์-ชีววิทยา</t>
  </si>
  <si>
    <t>-  วิทยาศาสตร์-ฟิสิกส์</t>
  </si>
  <si>
    <t>-  สังคมศึกษา</t>
  </si>
  <si>
    <t xml:space="preserve">-  การตลาด (บธ.บ.)  </t>
  </si>
  <si>
    <t>-  การบัญชี (บช.บ.)  กลุ่ม 1</t>
  </si>
  <si>
    <t>-  การบัญชี (บช.บ.)  กลุ่ม 2</t>
  </si>
  <si>
    <t>-  การบัญชี (บช.บ.)  กลุ่ม 3</t>
  </si>
  <si>
    <t>-  การประกอบการและการจัดการ (บธ.บ.)  กลุ่ม 2</t>
  </si>
  <si>
    <t>-  การประกอบการและการจัดการ (บธ.บ.)  กลุ่ม 1</t>
  </si>
  <si>
    <t>-  การพัฒนาที่ยั่งยืน (นานาชาติ)</t>
  </si>
  <si>
    <t xml:space="preserve">-  นโยบายและการวางแผนสังคม  </t>
  </si>
  <si>
    <t>-  สารสนเทศศึกษา</t>
  </si>
  <si>
    <t>-  การตลาด (บธ.บ.)</t>
  </si>
  <si>
    <t xml:space="preserve">-  การพัฒนาที่ยั่งยืน   </t>
  </si>
  <si>
    <t>จำนวนรับ</t>
  </si>
  <si>
    <t>ดุริยางคศาสตร์ไทย (ดศ.บ.)</t>
  </si>
  <si>
    <t>รวมปริญญาตรี วิทยาเขตสงขลา</t>
  </si>
  <si>
    <t>นิติศาสตร์  (หลักสูตร 3 ปี)</t>
  </si>
  <si>
    <t>นิติศาสตร์  (หลักสูตร 4 ปี)</t>
  </si>
  <si>
    <t>ภาษาไทย (ศศ.ม.)</t>
  </si>
  <si>
    <t>-  ดุริยางคศาสตร์ไทย (ดศ.บ.)</t>
  </si>
  <si>
    <t>-  การสอนวิทยาศาสตร์ คณิตศาสตร์และคอมพิวเตอร์</t>
  </si>
  <si>
    <t>-  เทคโนโลยีสารสนเทศ</t>
  </si>
  <si>
    <t>จำนวนผู้สำเร็จการศึกษา ระดับปริญญาตรี ที่จะเข้ารับพระราชทานปริญญาบัตร</t>
  </si>
  <si>
    <t>คณะ/วิชาเอก</t>
  </si>
  <si>
    <t>เกียรตินิยม</t>
  </si>
  <si>
    <t>อันดับ 1</t>
  </si>
  <si>
    <t>อันดับ 2</t>
  </si>
  <si>
    <t xml:space="preserve">การศึกษาบัณฑิต </t>
  </si>
  <si>
    <t>ญ.3</t>
  </si>
  <si>
    <t>ญ.5</t>
  </si>
  <si>
    <t>ญ.1</t>
  </si>
  <si>
    <t>ญ.7</t>
  </si>
  <si>
    <t>ญ.4</t>
  </si>
  <si>
    <t>ช.2, ญ.2</t>
  </si>
  <si>
    <t>ช.1</t>
  </si>
  <si>
    <t>ญ.2</t>
  </si>
  <si>
    <t>ศิลปศาสตรบัณฑิต</t>
  </si>
  <si>
    <t>ช.1, ญ.4</t>
  </si>
  <si>
    <t>ช.1, ญ.1</t>
  </si>
  <si>
    <t>ช.1, ญ.8</t>
  </si>
  <si>
    <t>ศิลปกรรมศาสตรบัณฑิต</t>
  </si>
  <si>
    <t>นิติศาสตรบัณฑิต</t>
  </si>
  <si>
    <t>บริหารธุรกิจบัณฑิต</t>
  </si>
  <si>
    <t>บัญชีบัณฑิต</t>
  </si>
  <si>
    <t>เศรษฐศาสตรบัณฑิต</t>
  </si>
  <si>
    <t>วิทยาศาสตรบัณฑิต</t>
  </si>
  <si>
    <t>ช.1, ญ.3</t>
  </si>
  <si>
    <t>รัฐประศาสนศาสตรบัณฑิต</t>
  </si>
  <si>
    <t>ช.1, ญ.12</t>
  </si>
  <si>
    <t>รวมปริญญาตรีทั้งสิ้น</t>
  </si>
  <si>
    <t>จำนวนผู้สำเร็จการศึกษา ระดับบัณฑิตศึกษา  ที่จะเข้ารับพระราชทานปริญญาบัตร</t>
  </si>
  <si>
    <t>รัฐประศาสนศาสตรมหาบัณฑิต</t>
  </si>
  <si>
    <t>รวมปริญญาโททั้งสิ้น</t>
  </si>
  <si>
    <t>รวมปริญญาเอกทั้งสิ้น</t>
  </si>
  <si>
    <t>รวมรับปริญญาทั้งสิ้น</t>
  </si>
  <si>
    <t>จำนวนนิสิตเข้าใหม่  ปีการศึกษา  2557</t>
  </si>
  <si>
    <t>จำนวนนิสิตระดับปริญญาตรี   ประจำปีการศึกษา  2557</t>
  </si>
  <si>
    <t>จำนวนนิสิตระดับปริญญาโท (ภาคปกติ)  ประจำปีการศึกษา  2557</t>
  </si>
  <si>
    <t>จำนวนนิสิตระดับปริญญาโท (ภาคพิเศษ)  ประจำปีการศึกษา  2557</t>
  </si>
  <si>
    <t>จำนวนนิสิตระดับปริญญาเอก  (ภาคปกติ)  ประจำปีการศึกษา  2557</t>
  </si>
  <si>
    <t>จำนวนนิสิตระดับปริญญาเอก  (ภาคพิเศษ)  ประจำปีการศึกษา  2557</t>
  </si>
  <si>
    <t>จำนวนนิสิตระดับประกาศนียบัตรบัณฑิต   (ภาคพิเศษ)  ประจำปีการศึกษา  2557</t>
  </si>
  <si>
    <t>ภาคต้น/56</t>
  </si>
  <si>
    <t>ภาคปลาย/56</t>
  </si>
  <si>
    <t>ภาคฤดูร้อน/56</t>
  </si>
  <si>
    <t>ญ.6</t>
  </si>
  <si>
    <t>ช.1, ญ.19</t>
  </si>
  <si>
    <t>ญ.13</t>
  </si>
  <si>
    <t>ช.2, ญ.7</t>
  </si>
  <si>
    <t>ช.3, ญ.1</t>
  </si>
  <si>
    <t>ช.3, ญ.22</t>
  </si>
  <si>
    <t>ช.2, ญ.1</t>
  </si>
  <si>
    <t>ช.2, ญ.21</t>
  </si>
  <si>
    <t xml:space="preserve">ญ.1 </t>
  </si>
  <si>
    <t>ช.6, ญ.12</t>
  </si>
  <si>
    <t>ช.1,ญ.13</t>
  </si>
  <si>
    <t>ช.9,ญ37</t>
  </si>
  <si>
    <t>ญ.8</t>
  </si>
  <si>
    <t>ญ.10</t>
  </si>
  <si>
    <t>ช.3,ญ.15</t>
  </si>
  <si>
    <t>ญ.9</t>
  </si>
  <si>
    <t>ภาษาญี่ปุ่น (ศศ.บ.)</t>
  </si>
  <si>
    <t>นิเทศศาสตร์ (นศ.บ.)</t>
  </si>
  <si>
    <t>ศิลปะการออกแบบ (ศป.บ.)</t>
  </si>
  <si>
    <t xml:space="preserve">การบัญชี  </t>
  </si>
  <si>
    <t xml:space="preserve">การประกอบการและการจัดการ  </t>
  </si>
  <si>
    <t>จิตวิทยาการให้คำปรึกษา (ศศ.ม.)</t>
  </si>
  <si>
    <t>การบริหารและพัฒนาสังคม (ศศ.ม.)</t>
  </si>
  <si>
    <t>ภูมิสารสนเทศเพื่อการจัดการเชิงพื้นที่ (ศศ.ม.)</t>
  </si>
  <si>
    <t>การสอนวิทย์ฯ คณิตฯและคอมพิวเตอร์ (กศ.ม.)</t>
  </si>
  <si>
    <t xml:space="preserve">การจัดการธุรกิจ (บธ.ม.) </t>
  </si>
  <si>
    <t>วัฒนธรรมศึกษา (ปร.ด.)</t>
  </si>
  <si>
    <t>การพัฒนาที่ยั่งยืน (ปร.ด.) นานาชาติ</t>
  </si>
  <si>
    <t>-  ศิลปะการออกแบบ (ศป.บ.)</t>
  </si>
  <si>
    <t>-  การบริหารและพัฒนาสังคม</t>
  </si>
  <si>
    <t>-  ภูมิสารสนเทศเพื่อการจัดการเชิงพื้นที่</t>
  </si>
  <si>
    <t>-  จิตวิทยาการให้คำปรึกษา</t>
  </si>
  <si>
    <t>รวมบัณฑิตศึกษาภาคพิเศษ</t>
  </si>
  <si>
    <t>รวมบัณฑิตศึกษา วิทยาเขตสงขลา</t>
  </si>
  <si>
    <t>รวมบัณฑิตศึกษาภาคปกติ</t>
  </si>
  <si>
    <t>จำนวนผู้สำเร็จการศึกษา  ระดับประกาศนียบัตรบัณฑิต</t>
  </si>
  <si>
    <t xml:space="preserve">   วิชาชีพครู</t>
  </si>
  <si>
    <t>-  การเสริมสร้างสันติสุขชายแดนใต้</t>
  </si>
  <si>
    <t>ป.บัณฑิต การเสริมสร้างสันติสุขชายแดนใต้</t>
  </si>
  <si>
    <t>-  การปกครองท้องถิ่น (รป.บ.)</t>
  </si>
  <si>
    <t>-  ภูมิศาสตร์ (วท.บ.)</t>
  </si>
  <si>
    <t>-  นิเทศศาสตร์ (นศ.บ.)</t>
  </si>
  <si>
    <t>ช.5, ญ.2</t>
  </si>
  <si>
    <t>ช.5, ญ.4</t>
  </si>
  <si>
    <t>ช.5,ญ.2</t>
  </si>
  <si>
    <t>ช.12,ญ.50</t>
  </si>
  <si>
    <t>ช.32,ญ.180</t>
  </si>
  <si>
    <t>จำนวนนิสิตเข้าใหม่  ระดับปริญญาตรี  ชั้นปีที่ 1  ปีการศึกษา 2557</t>
  </si>
  <si>
    <t>สถิติจำนวนนิสิตมหาวิทยาลัยทักษิณ  ประจำปีการศึกษา 2557</t>
  </si>
  <si>
    <t>-  การบริหารการศึกษา  กลุ่ม 1</t>
  </si>
  <si>
    <r>
      <t>-  การบริหารการศึกษา  กลุ่ม 2</t>
    </r>
  </si>
  <si>
    <r>
      <t>-  การบริหารการศึกษา  กลุ่ม 3</t>
    </r>
  </si>
  <si>
    <r>
      <t>-  การบริหารการศึกษา  กลุ่ม 4</t>
    </r>
  </si>
  <si>
    <t>จำนวนนิสิตเข้าใหม่  ระดับปริญญาตรี  ชั้นปีที่  1 ประจำปีการศึกษา 2557</t>
  </si>
  <si>
    <t>หน้า 6</t>
  </si>
  <si>
    <t>AD</t>
  </si>
  <si>
    <t>คณะวิทยาศาสตร์</t>
  </si>
  <si>
    <t>คณิตศาสตร์</t>
  </si>
  <si>
    <t>เคมี</t>
  </si>
  <si>
    <t>เคมีอุตสาหกรรม</t>
  </si>
  <si>
    <t>จุลชีววิทยา</t>
  </si>
  <si>
    <t>ชีววิทยา</t>
  </si>
  <si>
    <t>เทคโนโลยีและการจัดการพลังงาน</t>
  </si>
  <si>
    <t>เทคโนโลยีสารสนเทศ</t>
  </si>
  <si>
    <t>ฟิสิกส์</t>
  </si>
  <si>
    <t>วิทยาการคอมพิวเตอร์</t>
  </si>
  <si>
    <t>วิทยาศาสตร์การเพาะเลี้ยงสัตว์น้ำ</t>
  </si>
  <si>
    <t>วิทยาศาสตร์สิ่งแวดล้อม</t>
  </si>
  <si>
    <t>สถิติ</t>
  </si>
  <si>
    <t>คณะเทคโนโลยีและการพัฒนาชุมชน</t>
  </si>
  <si>
    <t>เทคโนโลยีการเกษตรและการพัฒนาชุมชน</t>
  </si>
  <si>
    <t>พืชศาสตร์</t>
  </si>
  <si>
    <t>วิทยาศาสตร์และเทคโนโลยีอาหาร</t>
  </si>
  <si>
    <t>สัตวศาสตร์</t>
  </si>
  <si>
    <t>คณะวิทยาการสุขภาพและการกีฬา</t>
  </si>
  <si>
    <t>การแพทย์แผนไทย</t>
  </si>
  <si>
    <t>วิทยาศาสตร์การกีฬา</t>
  </si>
  <si>
    <t>สาธารณสุขศาสตร์</t>
  </si>
  <si>
    <t>สุขศาสตร์อุตสาหกรรมและความปลอดภัย</t>
  </si>
  <si>
    <t>นิติศาสตร์</t>
  </si>
  <si>
    <t>รวมปริญญาตรี  วิทยาเขตพัทลุง</t>
  </si>
  <si>
    <t>คณิตศาสตร์และคณิตศาสตรศึกษา</t>
  </si>
  <si>
    <t>เคมีประยุกต์</t>
  </si>
  <si>
    <t>เทคโนโลยีชีวภาพ</t>
  </si>
  <si>
    <t>การจัดการระบบสุขภาพ</t>
  </si>
  <si>
    <t>การจัดการทรัพยากรการเกษตรอย่างยั่งยืน</t>
  </si>
  <si>
    <t>รวมบัณฑิตศึกษา วิทยาเขตพัทลุง</t>
  </si>
  <si>
    <t>เทคโนโลยีชีวภาพ (ปร.ด.)</t>
  </si>
  <si>
    <t>จำนวนนิสิตเข้าใหม่ ระดับปริญญาตรี  ชั้นปีที่ 1  ปีการศึกษา 2557</t>
  </si>
  <si>
    <t>หน้า 3</t>
  </si>
  <si>
    <t>หน้า 1</t>
  </si>
  <si>
    <t>หน้า 4</t>
  </si>
  <si>
    <t>หน้า 5</t>
  </si>
  <si>
    <t>จำนวนนิสิตระดับบัณฑิตศึกษา ภาคปกติ ชั้นปีที่ 1  ปีการศึกษา 2557</t>
  </si>
  <si>
    <t>จำนวนนิสิตระดับบัณฑิตศึกษา ภาคพิเศษ ชั้นปีที่ 1  ปีการศึกษา  2557</t>
  </si>
  <si>
    <t>จำนวนนิสิตระดับบัณฑิตศึกษา ภาคปกติ  ชั้นปีที่  1  ปีการศึกษา 2557</t>
  </si>
  <si>
    <t>จำนวนนิสิตระดับดุษฎีบัณฑิต ภาคปกติ ชั้นปีที่  1  ปีการศึกษา 2557</t>
  </si>
  <si>
    <t>จำนวนนิสิตระดับบัณฑิตศึกษา ภาคพิเศษ  ชั้นปีที่  1  ปีการศึกษา 2557</t>
  </si>
  <si>
    <t>หน้า 7</t>
  </si>
  <si>
    <t>หน้า 8</t>
  </si>
  <si>
    <t>หน้า 9</t>
  </si>
  <si>
    <t>ประจำปี พ.ศ. 2557</t>
  </si>
  <si>
    <t>-  การวัดและประเมินฯ คู่คณิตศาสตร์</t>
  </si>
  <si>
    <t>-  การวัดและประเมินฯ คู่ศิลปะการแสดง</t>
  </si>
  <si>
    <t>-  การศึกษาปฐมวัย</t>
  </si>
  <si>
    <t>-  ดุริยางคศาสตร์สากล</t>
  </si>
  <si>
    <t>-  ศิลปะการแสดง</t>
  </si>
  <si>
    <t>-  ทัศนศิลป์</t>
  </si>
  <si>
    <t>หน้า 10</t>
  </si>
  <si>
    <t xml:space="preserve">              ประจำปี พ.ศ. 2557</t>
  </si>
  <si>
    <t>หน้า 11</t>
  </si>
  <si>
    <r>
      <rPr>
        <b/>
        <sz val="14"/>
        <rFont val="TH SarabunPSK"/>
        <family val="2"/>
      </rPr>
      <t>หมายเหตุ  :</t>
    </r>
    <r>
      <rPr>
        <sz val="14"/>
        <rFont val="TH SarabunPSK"/>
        <family val="2"/>
      </rPr>
      <t xml:space="preserve">   * บัณฑิตของ U-MDC</t>
    </r>
  </si>
  <si>
    <t>-  การจัดการการค้าปลีก</t>
  </si>
  <si>
    <t>-  การตลาด</t>
  </si>
  <si>
    <t>-  การบัญชี</t>
  </si>
  <si>
    <t>-  การประกอบการและการจัดการ</t>
  </si>
  <si>
    <t>-  เศรษฐศาสตร์</t>
  </si>
  <si>
    <t>-  เคมีอุตสาหกรรม</t>
  </si>
  <si>
    <t>-  ฟิสิกส์</t>
  </si>
  <si>
    <t>-  ฟิสิกส์ประยุกต์-พลังงาน</t>
  </si>
  <si>
    <t>-  วิทยาการคอมพิวเตอร์</t>
  </si>
  <si>
    <t>-  วิทยาศาสตร์การเพาะเลี้ยงสัตว์น้ำ</t>
  </si>
  <si>
    <t>-  วิทยาศาสตร์สิ่งแวดล้อม</t>
  </si>
  <si>
    <t>-  สถิติ</t>
  </si>
  <si>
    <t>-  เทคโนโลยีการเกษตร</t>
  </si>
  <si>
    <t>-  วิทยาศาสตร์และเทคโนโลยีอาหาร</t>
  </si>
  <si>
    <t>-  วิทยาศาสตร์การกีฬา</t>
  </si>
  <si>
    <t>-  สาธารณสุขศาสตร์</t>
  </si>
  <si>
    <t>-  สุขศาสตร์อุตสาหกรรมและความปลอดภัย</t>
  </si>
  <si>
    <t>-  ภูมิศาสตร์</t>
  </si>
  <si>
    <t>-  การบริหารทรัพยากรมนุษย์*</t>
  </si>
  <si>
    <t>-   การบริหารงานตำรวจและกระบวนการฯ*</t>
  </si>
  <si>
    <t>-  การปกครองท้องถิ่น*</t>
  </si>
  <si>
    <t>-  การปกครองท้องถิ่น</t>
  </si>
  <si>
    <t>หน้า 12</t>
  </si>
  <si>
    <t>ประจำปี  พ.ศ.  2557</t>
  </si>
  <si>
    <t>-  การวิจัยและประเมิน</t>
  </si>
  <si>
    <t>-  การศึกษาเพื่อพัฒนาทรัพยากรมนุษย์</t>
  </si>
  <si>
    <t>-  การบริหารงานตำรวจและกระบวนการฯ*</t>
  </si>
  <si>
    <t>-  การจัดการทรัพยากรการเกษตรอย่างยั่งยืน</t>
  </si>
  <si>
    <t>-  การจัดการระบบสุขภาพ</t>
  </si>
  <si>
    <t>หน้า 13</t>
  </si>
  <si>
    <t>-  รัฐประศาสนศาสตร์*</t>
  </si>
  <si>
    <t>-  ภาวะผู้นำทางการบริหารการศึกษา</t>
  </si>
  <si>
    <t>ช.6,   ญ.25</t>
  </si>
  <si>
    <t>ช.15,  ญ.105</t>
  </si>
  <si>
    <t>หมายเหตุ  :  หลักสูตรประกาศนียบัตรบัณฑิต  ไม่เข้ารับพระราชทานปริญญาบัตร</t>
  </si>
  <si>
    <t xml:space="preserve">                 * บัณฑิตของ U-MDC</t>
  </si>
  <si>
    <t>มหาวิทยาลัยทักษิณ  วิทยาเขตพัทลุง</t>
  </si>
  <si>
    <t>จำนวนนิสิตระดับปริญญาตรี ประจำปีการศึกษา 2557</t>
  </si>
  <si>
    <t>คณะวิทยาศาสตร์  (ภาคปกติ หลักสูตร 4 ปี)</t>
  </si>
  <si>
    <t>-  จุลชีววิทยา</t>
  </si>
  <si>
    <t>-  เทคโนโลยีและการจัดการพลังงาน</t>
  </si>
  <si>
    <t>-  ฟิสิกส์-ประยุกต์พลังงาน</t>
  </si>
  <si>
    <t>คณะเทคโนโลยีและการพัฒนาชุมชน (ภาคปกติ หลักสูตร 4 ปี)</t>
  </si>
  <si>
    <t>-  เทคโนโลยีการเกษตรและการพัฒนาชุมชน *</t>
  </si>
  <si>
    <t>-  พืชศาสตร์</t>
  </si>
  <si>
    <t>-  สัตวศาสตร์</t>
  </si>
  <si>
    <t>*  เปิดรับเป็นปีการศึกษาแรก</t>
  </si>
  <si>
    <t>คณะวิทยาการสุขภาพและการกีฬา (ภาคปกติ หลักสูตร 4 ปี)</t>
  </si>
  <si>
    <t>-  การแพทย์แผนไทย</t>
  </si>
  <si>
    <t>จำนวนนิสิตระดับปริญญาตรี  ประจำปีการศึกษา 2557</t>
  </si>
  <si>
    <t>คณะนิติศาสตร์  (ภาคปกติ หลักสูตร 4 ปี)</t>
  </si>
  <si>
    <t>คณะนิติศาสตร์  (ภาคสมทบ หลักสูตร 3 ปี)</t>
  </si>
  <si>
    <t>คณะนิติศาสตร์  (ภาคสมทบ หลักสูตร 4 ปี)</t>
  </si>
  <si>
    <t>จำนวนนิสิตระดับปริญญาโท  (ภาคปกติ)  ประจำปีการศึกษา 2557</t>
  </si>
  <si>
    <t>-  คณิตศาสตร์และคณิตศาสตรศึกษา</t>
  </si>
  <si>
    <t>-  เทคโนโลยีชีวภาพ</t>
  </si>
  <si>
    <t>รวมปริญญาโท (ภาคปกติ)</t>
  </si>
  <si>
    <t>จำนวนนิสิตระดับปริญญาโท  (ภาคพิเศษ)  ประจำปีการศึกษา 2557</t>
  </si>
  <si>
    <t>รวมปริญญาโท ภาคพิเศษ</t>
  </si>
  <si>
    <t>จำนวนนิสิตระดับปริญญาเอก  (ภาคปกติ)  ประจำปีการศึกษา 2557</t>
  </si>
  <si>
    <t>ปริญญาดุษฎีบัณฑิต</t>
  </si>
  <si>
    <t>รวมปริญญาเอก</t>
  </si>
  <si>
    <t>บัณฑิต</t>
  </si>
  <si>
    <t>ประกาศนียบัตร</t>
  </si>
  <si>
    <t>ป.เอก ปกติ</t>
  </si>
  <si>
    <t>ป.เอก พิเศษ</t>
  </si>
  <si>
    <t>สารบัญ</t>
  </si>
  <si>
    <t>หน้า</t>
  </si>
  <si>
    <t>จำนวนนิสิตเข้าใหม่ ระดับปริญญาตรี ชั้นปีที่ 1 วิทยาเขตสงขลา</t>
  </si>
  <si>
    <t>จำนวนนิสิตเข้าใหม่ ภาคปกติและภาคสมทบ หลักสูตรเทียบ 4 ปี และภาคสมทบหลักสูตร 4 ปี</t>
  </si>
  <si>
    <t>จำนวนนิสิตระดับบัณฑิตศึกษา  ภาคปกติ  วิทยาเขตสงขลา</t>
  </si>
  <si>
    <t>จำนวนนิสิตระดับบัณฑิตศึกษา  ภาคพิเศษ  วิทยาเขตสงขลา</t>
  </si>
  <si>
    <t>จำนวนนิสิตเข้าใหม่ ระดับปริญญาตรี ชั้นปีที่ 1  วิทยาเขตพัทลุง</t>
  </si>
  <si>
    <t>จำนวนนิสิตระดับบัณฑิตศึกษา  วิทยาเขตพัทลุง</t>
  </si>
  <si>
    <t>จำนวนนิสิตระดับดุษฎีบัณฑิต วิทยาเขตพัทลุง</t>
  </si>
  <si>
    <t>ระดับปริญญาตรี</t>
  </si>
  <si>
    <t>ระดับบัณฑิตศึกษา</t>
  </si>
  <si>
    <t xml:space="preserve">     ภาคปกติ</t>
  </si>
  <si>
    <t>ศึกษาศาสตร์ (หลักสูตร 4 ปี)</t>
  </si>
  <si>
    <t>คณะศึกษาศาสตร์ (หลักสูตร 5 ปี)</t>
  </si>
  <si>
    <t>คณะเศรษฐศาสตร์และบริหารธุรกิจ (เทียบหลักสูตร 4 ปี)</t>
  </si>
  <si>
    <t xml:space="preserve">     ภาคสมทบ</t>
  </si>
  <si>
    <t>คณะเศรษฐศาสตร์และบริหารธุรกิจ  (เทียบหลักสูตร 4 ปี)</t>
  </si>
  <si>
    <t>คณะนิติศาสตร์  (หลักสูตร 3 ปี)</t>
  </si>
  <si>
    <t>คณะนิติศาสตร์ (หลักสูตร 4 ปี)</t>
  </si>
  <si>
    <t>ปริญญาโท  (ภาคปกติ)</t>
  </si>
  <si>
    <t>ปริญญาโท (ภาคพิเศษ)</t>
  </si>
  <si>
    <t>ปริญญาเอก  (ภาคปกติ)</t>
  </si>
  <si>
    <t>ปริญญาเอก (ภาคพิเศษ)</t>
  </si>
  <si>
    <t>ประกาศนียบัตรบัณฑิต (ภาคพิเศษ)</t>
  </si>
  <si>
    <t>ปริญญาโท  (ภาคพิเศษ)</t>
  </si>
  <si>
    <t>ปริญญาเอก (ภาคปกติ)</t>
  </si>
  <si>
    <t>จำนวนนิสิตใหม่  ประจำปีการศึกษา 2557</t>
  </si>
  <si>
    <t>จำนวนสำเร็จการศึกษาที่จะเข้ารับพระราชทานปริญญาบัตร ประจำปีพุทธศักราช  2557</t>
  </si>
  <si>
    <t>สถิตินิสิตมหาวิทยาลัยทักษิณ  ประจำปีการศึกษา 2557  โดยภาพรวม</t>
  </si>
  <si>
    <t>สถิตินิสิตมหาวิทยาลัยทักษิณ ประจำปีการศึกษา 2557  จำแนกตามพื้นที่จัดการศึกษา</t>
  </si>
  <si>
    <t>จำนวนนิสิตระดับปริญญาตรี และระดับบัณฑิตศึกษา ประจำปีการศึกษา 2557</t>
  </si>
  <si>
    <t>จำนวนนิสิตระดับบัณฑิตศึกษา ประจำปีการศึกษา 2557</t>
  </si>
  <si>
    <t>จำนวนนิสิตระดับบัณฑิตศึกษา  ประจำปีการศึกษา 2557</t>
  </si>
  <si>
    <t>จัดทำโดย</t>
  </si>
  <si>
    <t>งานทะเบียนนิสิตและบริการการศึกษา</t>
  </si>
  <si>
    <t>ข้อมูล ณ วันที่  27  สิงหาคม  2557</t>
  </si>
  <si>
    <t>รวม สข+พท</t>
  </si>
</sst>
</file>

<file path=xl/styles.xml><?xml version="1.0" encoding="utf-8"?>
<styleSheet xmlns="http://schemas.openxmlformats.org/spreadsheetml/2006/main">
  <numFmts count="1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_-* #,##0.0_-;\-* #,##0.0_-;_-* &quot;-&quot;??_-;_-@_-"/>
    <numFmt numFmtId="188" formatCode="_-* #,##0_-;\-* #,##0_-;_-* &quot;-&quot;??_-;_-@_-"/>
    <numFmt numFmtId="189" formatCode="#,##0_ ;\-#,##0\ "/>
  </numFmts>
  <fonts count="74">
    <font>
      <sz val="16"/>
      <name val="Cordia New"/>
      <family val="0"/>
    </font>
    <font>
      <sz val="8"/>
      <name val="Cordia New"/>
      <family val="2"/>
    </font>
    <font>
      <sz val="14"/>
      <name val="TH SarabunPSK"/>
      <family val="2"/>
    </font>
    <font>
      <b/>
      <sz val="18"/>
      <name val="TH SarabunPSK"/>
      <family val="2"/>
    </font>
    <font>
      <b/>
      <u val="single"/>
      <sz val="14"/>
      <name val="TH SarabunPSK"/>
      <family val="2"/>
    </font>
    <font>
      <b/>
      <sz val="14"/>
      <name val="TH SarabunPSK"/>
      <family val="2"/>
    </font>
    <font>
      <b/>
      <sz val="16"/>
      <name val="TH SarabunPSK"/>
      <family val="2"/>
    </font>
    <font>
      <sz val="12"/>
      <name val="TH SarabunPSK"/>
      <family val="2"/>
    </font>
    <font>
      <b/>
      <sz val="13"/>
      <name val="TH SarabunPSK"/>
      <family val="2"/>
    </font>
    <font>
      <b/>
      <sz val="12"/>
      <name val="TH SarabunPSK"/>
      <family val="2"/>
    </font>
    <font>
      <sz val="16"/>
      <name val="TH SarabunPSK"/>
      <family val="2"/>
    </font>
    <font>
      <sz val="14"/>
      <color indexed="8"/>
      <name val="TH SarabunPSK"/>
      <family val="2"/>
    </font>
    <font>
      <sz val="13"/>
      <name val="TH SarabunPSK"/>
      <family val="2"/>
    </font>
    <font>
      <b/>
      <i/>
      <sz val="13"/>
      <name val="TH SarabunPSK"/>
      <family val="2"/>
    </font>
    <font>
      <sz val="11"/>
      <name val="TH SarabunPSK"/>
      <family val="2"/>
    </font>
    <font>
      <sz val="10"/>
      <name val="TH SarabunPSK"/>
      <family val="2"/>
    </font>
    <font>
      <b/>
      <i/>
      <sz val="12"/>
      <name val="TH SarabunPSK"/>
      <family val="2"/>
    </font>
    <font>
      <b/>
      <i/>
      <sz val="14"/>
      <name val="TH SarabunPSK"/>
      <family val="2"/>
    </font>
    <font>
      <i/>
      <sz val="14"/>
      <name val="TH SarabunPSK"/>
      <family val="2"/>
    </font>
    <font>
      <sz val="10"/>
      <name val="Arial"/>
      <family val="2"/>
    </font>
    <font>
      <sz val="18"/>
      <name val="TH SarabunPSK"/>
      <family val="2"/>
    </font>
    <font>
      <b/>
      <sz val="11"/>
      <name val="TH SarabunPSK"/>
      <family val="2"/>
    </font>
    <font>
      <b/>
      <sz val="20"/>
      <name val="TH SarabunPSK"/>
      <family val="2"/>
    </font>
    <font>
      <sz val="20"/>
      <name val="TH SarabunPSK"/>
      <family val="2"/>
    </font>
    <font>
      <b/>
      <sz val="7"/>
      <name val="TH SarabunPSK"/>
      <family val="2"/>
    </font>
    <font>
      <sz val="7"/>
      <name val="TH SarabunPSK"/>
      <family val="2"/>
    </font>
    <font>
      <sz val="8"/>
      <name val="TH SarabunPSK"/>
      <family val="2"/>
    </font>
    <font>
      <b/>
      <sz val="16"/>
      <name val="Cordia New"/>
      <family val="2"/>
    </font>
    <font>
      <b/>
      <sz val="22"/>
      <name val="Cordia New"/>
      <family val="2"/>
    </font>
    <font>
      <b/>
      <sz val="14"/>
      <name val="Angsana New"/>
      <family val="1"/>
    </font>
    <font>
      <sz val="16"/>
      <name val="Angsana New"/>
      <family val="1"/>
    </font>
    <font>
      <b/>
      <sz val="36"/>
      <name val="Tahoma"/>
      <family val="0"/>
    </font>
    <font>
      <sz val="11"/>
      <color indexed="8"/>
      <name val="Tahoma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4"/>
      <color indexed="10"/>
      <name val="TH SarabunPSK"/>
      <family val="2"/>
    </font>
    <font>
      <b/>
      <sz val="14"/>
      <color indexed="10"/>
      <name val="TH SarabunPSK"/>
      <family val="2"/>
    </font>
    <font>
      <b/>
      <sz val="16"/>
      <color indexed="10"/>
      <name val="TH SarabunPSK"/>
      <family val="2"/>
    </font>
    <font>
      <b/>
      <sz val="32"/>
      <color indexed="62"/>
      <name val="Tahoma"/>
      <family val="0"/>
    </font>
    <font>
      <b/>
      <sz val="35"/>
      <color indexed="62"/>
      <name val="Tahoma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4"/>
      <color rgb="FFFF0000"/>
      <name val="TH SarabunPSK"/>
      <family val="2"/>
    </font>
    <font>
      <b/>
      <sz val="14"/>
      <color rgb="FFFF0000"/>
      <name val="TH SarabunPSK"/>
      <family val="2"/>
    </font>
    <font>
      <b/>
      <sz val="16"/>
      <color rgb="FFFF0000"/>
      <name val="TH SarabunPSK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9" tint="0.39998000860214233"/>
        <bgColor indexed="64"/>
      </patternFill>
    </fill>
  </fills>
  <borders count="19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double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 style="hair"/>
      <top>
        <color indexed="63"/>
      </top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hair"/>
    </border>
    <border>
      <left style="thin"/>
      <right style="thin"/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thin"/>
      <right style="double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thin"/>
      <right style="double"/>
      <top style="hair"/>
      <bottom style="hair"/>
    </border>
    <border>
      <left style="hair"/>
      <right style="thin"/>
      <top style="hair"/>
      <bottom style="hair"/>
    </border>
    <border>
      <left style="medium"/>
      <right style="medium"/>
      <top style="hair"/>
      <bottom style="hair"/>
    </border>
    <border>
      <left style="thin"/>
      <right>
        <color indexed="63"/>
      </right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hair"/>
      <right style="hair"/>
      <top style="hair"/>
      <bottom>
        <color indexed="63"/>
      </bottom>
    </border>
    <border>
      <left style="thin"/>
      <right style="double"/>
      <top style="hair"/>
      <bottom>
        <color indexed="63"/>
      </bottom>
    </border>
    <border>
      <left style="hair"/>
      <right style="thin"/>
      <top style="hair"/>
      <bottom>
        <color indexed="63"/>
      </bottom>
    </border>
    <border>
      <left style="thin"/>
      <right>
        <color indexed="63"/>
      </right>
      <top style="thin"/>
      <bottom style="double"/>
    </border>
    <border>
      <left style="thin"/>
      <right style="thin"/>
      <top style="thin"/>
      <bottom style="double"/>
    </border>
    <border>
      <left>
        <color indexed="63"/>
      </left>
      <right style="hair"/>
      <top style="thin"/>
      <bottom style="double"/>
    </border>
    <border>
      <left style="hair"/>
      <right style="hair"/>
      <top style="thin"/>
      <bottom style="double"/>
    </border>
    <border>
      <left style="thin"/>
      <right style="double"/>
      <top style="thin"/>
      <bottom style="double"/>
    </border>
    <border>
      <left style="hair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 style="thin"/>
      <bottom style="double"/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 style="hair"/>
      <top style="double"/>
      <bottom>
        <color indexed="63"/>
      </bottom>
    </border>
    <border>
      <left style="hair"/>
      <right style="hair"/>
      <top style="double"/>
      <bottom>
        <color indexed="63"/>
      </bottom>
    </border>
    <border>
      <left style="thin"/>
      <right style="double"/>
      <top style="double"/>
      <bottom>
        <color indexed="63"/>
      </bottom>
    </border>
    <border>
      <left style="hair"/>
      <right style="thin"/>
      <top style="double"/>
      <bottom>
        <color indexed="63"/>
      </bottom>
    </border>
    <border>
      <left style="medium"/>
      <right style="medium"/>
      <top style="double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thin"/>
      <right style="double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 style="thin"/>
      <right style="double"/>
      <top>
        <color indexed="63"/>
      </top>
      <bottom style="thin"/>
    </border>
    <border>
      <left>
        <color indexed="63"/>
      </left>
      <right>
        <color indexed="63"/>
      </right>
      <top style="thin"/>
      <bottom style="double"/>
    </border>
    <border>
      <left style="thin"/>
      <right style="double"/>
      <top style="hair"/>
      <bottom style="thin"/>
    </border>
    <border>
      <left style="thin"/>
      <right style="medium"/>
      <top style="hair"/>
      <bottom style="thin"/>
    </border>
    <border>
      <left style="thin"/>
      <right style="double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hair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 style="double"/>
      <top style="thin"/>
      <bottom style="thin"/>
    </border>
    <border>
      <left>
        <color indexed="63"/>
      </left>
      <right style="hair"/>
      <top style="thin"/>
      <bottom style="thin"/>
    </border>
    <border>
      <left style="thin"/>
      <right style="medium"/>
      <top style="thin"/>
      <bottom style="thin"/>
    </border>
    <border>
      <left style="thin"/>
      <right style="hair"/>
      <top>
        <color indexed="63"/>
      </top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hair"/>
      <top>
        <color indexed="63"/>
      </top>
      <bottom style="hair"/>
    </border>
    <border>
      <left style="thin"/>
      <right style="hair"/>
      <top style="hair"/>
      <bottom style="hair"/>
    </border>
    <border>
      <left style="thin"/>
      <right style="hair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hair"/>
      <top style="thin"/>
      <bottom style="double"/>
    </border>
    <border>
      <left style="double"/>
      <right style="hair"/>
      <top style="thin"/>
      <bottom style="double"/>
    </border>
    <border>
      <left style="thin"/>
      <right style="hair"/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double"/>
    </border>
    <border>
      <left style="double"/>
      <right style="hair"/>
      <top style="thin"/>
      <bottom style="thin"/>
    </border>
    <border>
      <left style="hair"/>
      <right style="thin"/>
      <top style="thin"/>
      <bottom style="hair"/>
    </border>
    <border>
      <left>
        <color indexed="63"/>
      </left>
      <right style="thin"/>
      <top style="hair"/>
      <bottom style="hair"/>
    </border>
    <border>
      <left style="double"/>
      <right style="hair"/>
      <top style="hair"/>
      <bottom style="hair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hair"/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double"/>
    </border>
    <border>
      <left style="thin"/>
      <right style="hair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>
        <color indexed="63"/>
      </left>
      <right style="hair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 style="thin"/>
      <right style="thin"/>
      <top>
        <color indexed="63"/>
      </top>
      <bottom style="dashed"/>
    </border>
    <border>
      <left style="thin"/>
      <right style="thin"/>
      <top style="dashed"/>
      <bottom style="dashed"/>
    </border>
    <border>
      <left style="thin"/>
      <right>
        <color indexed="63"/>
      </right>
      <top style="dashed"/>
      <bottom style="dashed"/>
    </border>
    <border>
      <left>
        <color indexed="63"/>
      </left>
      <right style="thin"/>
      <top style="dashed"/>
      <bottom style="dashed"/>
    </border>
    <border>
      <left style="thin"/>
      <right style="thin"/>
      <top style="dashed"/>
      <bottom>
        <color indexed="63"/>
      </bottom>
    </border>
    <border>
      <left style="thin"/>
      <right>
        <color indexed="63"/>
      </right>
      <top style="dashed"/>
      <bottom>
        <color indexed="63"/>
      </bottom>
    </border>
    <border>
      <left>
        <color indexed="63"/>
      </left>
      <right style="thin"/>
      <top style="dashed"/>
      <bottom>
        <color indexed="63"/>
      </bottom>
    </border>
    <border>
      <left style="thin"/>
      <right>
        <color indexed="63"/>
      </right>
      <top style="double"/>
      <bottom style="double"/>
    </border>
    <border>
      <left style="thin"/>
      <right>
        <color indexed="63"/>
      </right>
      <top>
        <color indexed="63"/>
      </top>
      <bottom style="dashed"/>
    </border>
    <border>
      <left>
        <color indexed="63"/>
      </left>
      <right style="thin"/>
      <top>
        <color indexed="63"/>
      </top>
      <bottom style="dashed"/>
    </border>
    <border>
      <left style="thin"/>
      <right style="thin"/>
      <top style="dashed"/>
      <bottom style="thin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 style="hair"/>
      <top style="hair"/>
      <bottom style="thin"/>
    </border>
    <border>
      <left style="medium"/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hair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double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hair"/>
      <top>
        <color indexed="63"/>
      </top>
      <bottom style="hair"/>
    </border>
    <border>
      <left style="medium"/>
      <right style="thin"/>
      <top>
        <color indexed="63"/>
      </top>
      <bottom style="hair"/>
    </border>
    <border>
      <left style="medium"/>
      <right style="hair"/>
      <top style="hair"/>
      <bottom style="hair"/>
    </border>
    <border>
      <left style="medium"/>
      <right style="thin"/>
      <top style="hair"/>
      <bottom style="hair"/>
    </border>
    <border>
      <left style="medium"/>
      <right style="hair"/>
      <top style="thin"/>
      <bottom style="double"/>
    </border>
    <border>
      <left style="medium"/>
      <right style="thin"/>
      <top style="thin"/>
      <bottom style="double"/>
    </border>
    <border>
      <left style="medium"/>
      <right style="hair"/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thin"/>
      <bottom style="hair"/>
    </border>
    <border>
      <left style="medium"/>
      <right style="hair"/>
      <top style="hair"/>
      <bottom>
        <color indexed="63"/>
      </bottom>
    </border>
    <border>
      <left>
        <color indexed="63"/>
      </left>
      <right style="hair"/>
      <top style="hair"/>
      <bottom style="thin"/>
    </border>
    <border>
      <left style="hair"/>
      <right style="thin"/>
      <top style="hair"/>
      <bottom style="thin"/>
    </border>
    <border>
      <left style="hair"/>
      <right style="hair"/>
      <top>
        <color indexed="63"/>
      </top>
      <bottom style="double"/>
    </border>
    <border>
      <left style="hair"/>
      <right style="thin"/>
      <top>
        <color indexed="63"/>
      </top>
      <bottom style="double"/>
    </border>
    <border>
      <left style="medium"/>
      <right style="hair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hair"/>
      <right style="hair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thin"/>
      <right style="double"/>
      <top style="double"/>
      <bottom style="double"/>
    </border>
    <border>
      <left>
        <color indexed="63"/>
      </left>
      <right style="medium"/>
      <top style="double"/>
      <bottom style="double"/>
    </border>
    <border>
      <left style="medium"/>
      <right style="medium"/>
      <top style="double"/>
      <bottom style="double"/>
    </border>
    <border>
      <left style="hair"/>
      <right>
        <color indexed="63"/>
      </right>
      <top style="thin"/>
      <bottom style="medium"/>
    </border>
    <border>
      <left style="thin"/>
      <right style="double"/>
      <top style="thin"/>
      <bottom style="medium"/>
    </border>
    <border>
      <left style="thin"/>
      <right style="medium"/>
      <top style="thin"/>
      <bottom style="medium"/>
    </border>
    <border>
      <left style="medium"/>
      <right style="hair"/>
      <top>
        <color indexed="63"/>
      </top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hair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ck"/>
    </border>
    <border>
      <left style="thin"/>
      <right style="hair"/>
      <top style="thin"/>
      <bottom style="thick"/>
    </border>
    <border>
      <left style="hair"/>
      <right style="hair"/>
      <top style="thin"/>
      <bottom style="thick"/>
    </border>
    <border>
      <left>
        <color indexed="63"/>
      </left>
      <right style="thin"/>
      <top style="thin"/>
      <bottom style="thick"/>
    </border>
    <border>
      <left>
        <color indexed="63"/>
      </left>
      <right style="hair"/>
      <top style="thin"/>
      <bottom style="thick"/>
    </border>
    <border>
      <left>
        <color indexed="63"/>
      </left>
      <right>
        <color indexed="63"/>
      </right>
      <top style="thin"/>
      <bottom style="thick"/>
    </border>
    <border>
      <left style="thin"/>
      <right style="medium"/>
      <top style="double"/>
      <bottom style="double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>
        <color indexed="63"/>
      </left>
      <right style="double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 style="double"/>
      <right>
        <color indexed="63"/>
      </right>
      <top style="medium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4" fillId="4" borderId="0" applyNumberFormat="0" applyBorder="0" applyAlignment="0" applyProtection="0"/>
    <xf numFmtId="0" fontId="54" fillId="5" borderId="0" applyNumberFormat="0" applyBorder="0" applyAlignment="0" applyProtection="0"/>
    <xf numFmtId="0" fontId="54" fillId="6" borderId="0" applyNumberFormat="0" applyBorder="0" applyAlignment="0" applyProtection="0"/>
    <xf numFmtId="0" fontId="54" fillId="7" borderId="0" applyNumberFormat="0" applyBorder="0" applyAlignment="0" applyProtection="0"/>
    <xf numFmtId="0" fontId="54" fillId="8" borderId="0" applyNumberFormat="0" applyBorder="0" applyAlignment="0" applyProtection="0"/>
    <xf numFmtId="0" fontId="54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4" fillId="12" borderId="0" applyNumberFormat="0" applyBorder="0" applyAlignment="0" applyProtection="0"/>
    <xf numFmtId="0" fontId="54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5" fillId="18" borderId="0" applyNumberFormat="0" applyBorder="0" applyAlignment="0" applyProtection="0"/>
    <xf numFmtId="0" fontId="55" fillId="19" borderId="0" applyNumberFormat="0" applyBorder="0" applyAlignment="0" applyProtection="0"/>
    <xf numFmtId="0" fontId="56" fillId="20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9" fillId="0" borderId="0" applyNumberFormat="0" applyFill="0" applyBorder="0" applyAlignment="0" applyProtection="0"/>
    <xf numFmtId="0" fontId="60" fillId="21" borderId="2" applyNumberFormat="0" applyAlignment="0" applyProtection="0"/>
    <xf numFmtId="0" fontId="61" fillId="0" borderId="3" applyNumberFormat="0" applyFill="0" applyAlignment="0" applyProtection="0"/>
    <xf numFmtId="0" fontId="62" fillId="22" borderId="0" applyNumberFormat="0" applyBorder="0" applyAlignment="0" applyProtection="0"/>
    <xf numFmtId="0" fontId="19" fillId="0" borderId="0">
      <alignment/>
      <protection/>
    </xf>
    <xf numFmtId="0" fontId="63" fillId="23" borderId="1" applyNumberFormat="0" applyAlignment="0" applyProtection="0"/>
    <xf numFmtId="0" fontId="64" fillId="24" borderId="0" applyNumberFormat="0" applyBorder="0" applyAlignment="0" applyProtection="0"/>
    <xf numFmtId="9" fontId="0" fillId="0" borderId="0" applyFont="0" applyFill="0" applyBorder="0" applyAlignment="0" applyProtection="0"/>
    <xf numFmtId="0" fontId="65" fillId="0" borderId="4" applyNumberFormat="0" applyFill="0" applyAlignment="0" applyProtection="0"/>
    <xf numFmtId="0" fontId="66" fillId="25" borderId="0" applyNumberFormat="0" applyBorder="0" applyAlignment="0" applyProtection="0"/>
    <xf numFmtId="0" fontId="55" fillId="26" borderId="0" applyNumberFormat="0" applyBorder="0" applyAlignment="0" applyProtection="0"/>
    <xf numFmtId="0" fontId="55" fillId="27" borderId="0" applyNumberFormat="0" applyBorder="0" applyAlignment="0" applyProtection="0"/>
    <xf numFmtId="0" fontId="55" fillId="28" borderId="0" applyNumberFormat="0" applyBorder="0" applyAlignment="0" applyProtection="0"/>
    <xf numFmtId="0" fontId="55" fillId="29" borderId="0" applyNumberFormat="0" applyBorder="0" applyAlignment="0" applyProtection="0"/>
    <xf numFmtId="0" fontId="55" fillId="30" borderId="0" applyNumberFormat="0" applyBorder="0" applyAlignment="0" applyProtection="0"/>
    <xf numFmtId="0" fontId="55" fillId="31" borderId="0" applyNumberFormat="0" applyBorder="0" applyAlignment="0" applyProtection="0"/>
    <xf numFmtId="0" fontId="67" fillId="20" borderId="5" applyNumberFormat="0" applyAlignment="0" applyProtection="0"/>
    <xf numFmtId="0" fontId="0" fillId="32" borderId="6" applyNumberFormat="0" applyFont="0" applyAlignment="0" applyProtection="0"/>
    <xf numFmtId="0" fontId="68" fillId="0" borderId="7" applyNumberFormat="0" applyFill="0" applyAlignment="0" applyProtection="0"/>
    <xf numFmtId="0" fontId="69" fillId="0" borderId="8" applyNumberFormat="0" applyFill="0" applyAlignment="0" applyProtection="0"/>
    <xf numFmtId="0" fontId="70" fillId="0" borderId="9" applyNumberFormat="0" applyFill="0" applyAlignment="0" applyProtection="0"/>
    <xf numFmtId="0" fontId="70" fillId="0" borderId="0" applyNumberFormat="0" applyFill="0" applyBorder="0" applyAlignment="0" applyProtection="0"/>
  </cellStyleXfs>
  <cellXfs count="700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8" xfId="0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0" fontId="5" fillId="0" borderId="20" xfId="0" applyFont="1" applyBorder="1" applyAlignment="1">
      <alignment horizontal="center" vertical="center"/>
    </xf>
    <xf numFmtId="0" fontId="4" fillId="0" borderId="10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3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2" fillId="0" borderId="26" xfId="0" applyFont="1" applyBorder="1" applyAlignment="1">
      <alignment horizontal="left" vertical="center"/>
    </xf>
    <xf numFmtId="41" fontId="2" fillId="0" borderId="27" xfId="0" applyNumberFormat="1" applyFont="1" applyBorder="1" applyAlignment="1">
      <alignment horizontal="center" vertical="center"/>
    </xf>
    <xf numFmtId="41" fontId="2" fillId="0" borderId="28" xfId="0" applyNumberFormat="1" applyFont="1" applyBorder="1" applyAlignment="1">
      <alignment horizontal="center" vertical="center"/>
    </xf>
    <xf numFmtId="41" fontId="2" fillId="0" borderId="29" xfId="0" applyNumberFormat="1" applyFont="1" applyBorder="1" applyAlignment="1">
      <alignment horizontal="center" vertical="center"/>
    </xf>
    <xf numFmtId="41" fontId="5" fillId="0" borderId="30" xfId="0" applyNumberFormat="1" applyFont="1" applyBorder="1" applyAlignment="1">
      <alignment horizontal="center" vertical="center"/>
    </xf>
    <xf numFmtId="41" fontId="2" fillId="0" borderId="31" xfId="0" applyNumberFormat="1" applyFont="1" applyBorder="1" applyAlignment="1">
      <alignment horizontal="center" vertical="center"/>
    </xf>
    <xf numFmtId="41" fontId="5" fillId="0" borderId="26" xfId="0" applyNumberFormat="1" applyFont="1" applyBorder="1" applyAlignment="1">
      <alignment horizontal="center" vertical="center"/>
    </xf>
    <xf numFmtId="41" fontId="2" fillId="0" borderId="32" xfId="0" applyNumberFormat="1" applyFont="1" applyBorder="1" applyAlignment="1">
      <alignment horizontal="center" vertical="center"/>
    </xf>
    <xf numFmtId="0" fontId="2" fillId="0" borderId="33" xfId="0" applyFont="1" applyBorder="1" applyAlignment="1">
      <alignment horizontal="left" vertical="center"/>
    </xf>
    <xf numFmtId="41" fontId="2" fillId="0" borderId="34" xfId="0" applyNumberFormat="1" applyFont="1" applyBorder="1" applyAlignment="1">
      <alignment horizontal="center" vertical="center"/>
    </xf>
    <xf numFmtId="41" fontId="2" fillId="0" borderId="35" xfId="0" applyNumberFormat="1" applyFont="1" applyBorder="1" applyAlignment="1">
      <alignment horizontal="center" vertical="center"/>
    </xf>
    <xf numFmtId="41" fontId="2" fillId="0" borderId="36" xfId="0" applyNumberFormat="1" applyFont="1" applyBorder="1" applyAlignment="1">
      <alignment horizontal="center" vertical="center"/>
    </xf>
    <xf numFmtId="41" fontId="5" fillId="0" borderId="37" xfId="0" applyNumberFormat="1" applyFont="1" applyBorder="1" applyAlignment="1">
      <alignment horizontal="center" vertical="center"/>
    </xf>
    <xf numFmtId="41" fontId="2" fillId="0" borderId="38" xfId="0" applyNumberFormat="1" applyFont="1" applyBorder="1" applyAlignment="1">
      <alignment horizontal="center" vertical="center"/>
    </xf>
    <xf numFmtId="41" fontId="5" fillId="0" borderId="33" xfId="0" applyNumberFormat="1" applyFont="1" applyBorder="1" applyAlignment="1">
      <alignment horizontal="center" vertical="center"/>
    </xf>
    <xf numFmtId="41" fontId="2" fillId="0" borderId="39" xfId="0" applyNumberFormat="1" applyFont="1" applyBorder="1" applyAlignment="1">
      <alignment horizontal="center" vertical="center"/>
    </xf>
    <xf numFmtId="0" fontId="2" fillId="0" borderId="40" xfId="0" applyFont="1" applyBorder="1" applyAlignment="1">
      <alignment horizontal="left" vertical="center"/>
    </xf>
    <xf numFmtId="41" fontId="2" fillId="0" borderId="41" xfId="0" applyNumberFormat="1" applyFont="1" applyBorder="1" applyAlignment="1">
      <alignment horizontal="center" vertical="center"/>
    </xf>
    <xf numFmtId="41" fontId="2" fillId="0" borderId="42" xfId="0" applyNumberFormat="1" applyFont="1" applyBorder="1" applyAlignment="1">
      <alignment horizontal="center" vertical="center"/>
    </xf>
    <xf numFmtId="41" fontId="2" fillId="0" borderId="43" xfId="0" applyNumberFormat="1" applyFont="1" applyBorder="1" applyAlignment="1">
      <alignment horizontal="center" vertical="center"/>
    </xf>
    <xf numFmtId="41" fontId="5" fillId="0" borderId="44" xfId="0" applyNumberFormat="1" applyFont="1" applyBorder="1" applyAlignment="1">
      <alignment horizontal="center" vertical="center"/>
    </xf>
    <xf numFmtId="41" fontId="2" fillId="0" borderId="45" xfId="0" applyNumberFormat="1" applyFont="1" applyBorder="1" applyAlignment="1">
      <alignment horizontal="center" vertical="center"/>
    </xf>
    <xf numFmtId="41" fontId="5" fillId="0" borderId="40" xfId="0" applyNumberFormat="1" applyFont="1" applyBorder="1" applyAlignment="1">
      <alignment horizontal="center" vertical="center"/>
    </xf>
    <xf numFmtId="0" fontId="5" fillId="0" borderId="46" xfId="0" applyFont="1" applyBorder="1" applyAlignment="1">
      <alignment horizontal="center" vertical="center"/>
    </xf>
    <xf numFmtId="41" fontId="5" fillId="0" borderId="47" xfId="0" applyNumberFormat="1" applyFont="1" applyBorder="1" applyAlignment="1">
      <alignment horizontal="center" vertical="center"/>
    </xf>
    <xf numFmtId="41" fontId="5" fillId="0" borderId="48" xfId="0" applyNumberFormat="1" applyFont="1" applyBorder="1" applyAlignment="1">
      <alignment horizontal="center" vertical="center"/>
    </xf>
    <xf numFmtId="41" fontId="5" fillId="0" borderId="49" xfId="0" applyNumberFormat="1" applyFont="1" applyBorder="1" applyAlignment="1">
      <alignment horizontal="center" vertical="center"/>
    </xf>
    <xf numFmtId="41" fontId="5" fillId="0" borderId="50" xfId="0" applyNumberFormat="1" applyFont="1" applyBorder="1" applyAlignment="1">
      <alignment horizontal="center" vertical="center"/>
    </xf>
    <xf numFmtId="41" fontId="5" fillId="0" borderId="51" xfId="0" applyNumberFormat="1" applyFont="1" applyBorder="1" applyAlignment="1">
      <alignment horizontal="center" vertical="center"/>
    </xf>
    <xf numFmtId="41" fontId="5" fillId="0" borderId="52" xfId="0" applyNumberFormat="1" applyFont="1" applyBorder="1" applyAlignment="1">
      <alignment horizontal="center" vertical="center"/>
    </xf>
    <xf numFmtId="41" fontId="5" fillId="0" borderId="53" xfId="0" applyNumberFormat="1" applyFont="1" applyBorder="1" applyAlignment="1">
      <alignment horizontal="center" vertical="center"/>
    </xf>
    <xf numFmtId="0" fontId="2" fillId="0" borderId="54" xfId="0" applyFont="1" applyBorder="1" applyAlignment="1">
      <alignment horizontal="center" vertical="center"/>
    </xf>
    <xf numFmtId="0" fontId="5" fillId="0" borderId="55" xfId="0" applyFont="1" applyBorder="1" applyAlignment="1">
      <alignment horizontal="left" vertical="center"/>
    </xf>
    <xf numFmtId="0" fontId="2" fillId="0" borderId="56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2" fillId="0" borderId="55" xfId="0" applyFont="1" applyBorder="1" applyAlignment="1">
      <alignment horizontal="center" vertical="center"/>
    </xf>
    <xf numFmtId="41" fontId="2" fillId="0" borderId="60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  <xf numFmtId="0" fontId="2" fillId="0" borderId="16" xfId="0" applyFont="1" applyBorder="1" applyAlignment="1">
      <alignment vertical="center"/>
    </xf>
    <xf numFmtId="3" fontId="5" fillId="0" borderId="61" xfId="0" applyNumberFormat="1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62" xfId="0" applyFont="1" applyBorder="1" applyAlignment="1">
      <alignment horizontal="center" vertical="center"/>
    </xf>
    <xf numFmtId="3" fontId="5" fillId="0" borderId="63" xfId="0" applyNumberFormat="1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/>
    </xf>
    <xf numFmtId="3" fontId="5" fillId="0" borderId="21" xfId="0" applyNumberFormat="1" applyFont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0" fontId="5" fillId="0" borderId="64" xfId="0" applyFont="1" applyBorder="1" applyAlignment="1">
      <alignment horizontal="center" vertical="center"/>
    </xf>
    <xf numFmtId="3" fontId="5" fillId="0" borderId="24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41" fontId="2" fillId="0" borderId="65" xfId="0" applyNumberFormat="1" applyFont="1" applyBorder="1" applyAlignment="1">
      <alignment horizontal="center" vertical="center"/>
    </xf>
    <xf numFmtId="41" fontId="5" fillId="0" borderId="66" xfId="0" applyNumberFormat="1" applyFont="1" applyBorder="1" applyAlignment="1">
      <alignment horizontal="center" vertical="center"/>
    </xf>
    <xf numFmtId="41" fontId="2" fillId="0" borderId="67" xfId="0" applyNumberFormat="1" applyFont="1" applyBorder="1" applyAlignment="1">
      <alignment horizontal="center" vertical="center"/>
    </xf>
    <xf numFmtId="41" fontId="5" fillId="0" borderId="68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41" fontId="2" fillId="0" borderId="21" xfId="0" applyNumberFormat="1" applyFont="1" applyBorder="1" applyAlignment="1">
      <alignment horizontal="center" vertical="center"/>
    </xf>
    <xf numFmtId="41" fontId="2" fillId="0" borderId="0" xfId="0" applyNumberFormat="1" applyFont="1" applyBorder="1" applyAlignment="1">
      <alignment horizontal="center" vertical="center"/>
    </xf>
    <xf numFmtId="41" fontId="2" fillId="0" borderId="23" xfId="0" applyNumberFormat="1" applyFont="1" applyBorder="1" applyAlignment="1">
      <alignment horizontal="center" vertical="center"/>
    </xf>
    <xf numFmtId="41" fontId="5" fillId="0" borderId="69" xfId="0" applyNumberFormat="1" applyFont="1" applyBorder="1" applyAlignment="1">
      <alignment horizontal="center" vertical="center"/>
    </xf>
    <xf numFmtId="41" fontId="2" fillId="0" borderId="22" xfId="0" applyNumberFormat="1" applyFont="1" applyBorder="1" applyAlignment="1">
      <alignment horizontal="center" vertical="center"/>
    </xf>
    <xf numFmtId="41" fontId="2" fillId="0" borderId="25" xfId="0" applyNumberFormat="1" applyFont="1" applyBorder="1" applyAlignment="1">
      <alignment horizontal="center" vertical="center"/>
    </xf>
    <xf numFmtId="41" fontId="5" fillId="0" borderId="10" xfId="0" applyNumberFormat="1" applyFont="1" applyBorder="1" applyAlignment="1">
      <alignment horizontal="center" vertical="center"/>
    </xf>
    <xf numFmtId="41" fontId="5" fillId="0" borderId="70" xfId="0" applyNumberFormat="1" applyFont="1" applyBorder="1" applyAlignment="1">
      <alignment horizontal="center" vertical="center"/>
    </xf>
    <xf numFmtId="41" fontId="5" fillId="0" borderId="46" xfId="0" applyNumberFormat="1" applyFont="1" applyBorder="1" applyAlignment="1">
      <alignment horizontal="center" vertical="center"/>
    </xf>
    <xf numFmtId="41" fontId="2" fillId="0" borderId="54" xfId="0" applyNumberFormat="1" applyFont="1" applyBorder="1" applyAlignment="1">
      <alignment horizontal="center" vertical="center"/>
    </xf>
    <xf numFmtId="41" fontId="2" fillId="0" borderId="56" xfId="0" applyNumberFormat="1" applyFont="1" applyBorder="1" applyAlignment="1">
      <alignment horizontal="center" vertical="center"/>
    </xf>
    <xf numFmtId="41" fontId="2" fillId="0" borderId="57" xfId="0" applyNumberFormat="1" applyFont="1" applyBorder="1" applyAlignment="1">
      <alignment horizontal="center" vertical="center"/>
    </xf>
    <xf numFmtId="41" fontId="2" fillId="0" borderId="58" xfId="0" applyNumberFormat="1" applyFont="1" applyBorder="1" applyAlignment="1">
      <alignment horizontal="center" vertical="center"/>
    </xf>
    <xf numFmtId="41" fontId="2" fillId="0" borderId="59" xfId="0" applyNumberFormat="1" applyFont="1" applyBorder="1" applyAlignment="1">
      <alignment horizontal="center" vertical="center"/>
    </xf>
    <xf numFmtId="41" fontId="2" fillId="0" borderId="55" xfId="0" applyNumberFormat="1" applyFont="1" applyBorder="1" applyAlignment="1">
      <alignment horizontal="center" vertical="center"/>
    </xf>
    <xf numFmtId="41" fontId="5" fillId="0" borderId="71" xfId="0" applyNumberFormat="1" applyFont="1" applyBorder="1" applyAlignment="1">
      <alignment horizontal="center" vertical="center"/>
    </xf>
    <xf numFmtId="41" fontId="5" fillId="0" borderId="72" xfId="0" applyNumberFormat="1" applyFont="1" applyBorder="1" applyAlignment="1">
      <alignment horizontal="center" vertical="center"/>
    </xf>
    <xf numFmtId="41" fontId="5" fillId="0" borderId="73" xfId="0" applyNumberFormat="1" applyFont="1" applyBorder="1" applyAlignment="1">
      <alignment horizontal="center" vertical="center"/>
    </xf>
    <xf numFmtId="41" fontId="5" fillId="0" borderId="74" xfId="0" applyNumberFormat="1" applyFont="1" applyBorder="1" applyAlignment="1">
      <alignment horizontal="center" vertical="center"/>
    </xf>
    <xf numFmtId="3" fontId="5" fillId="0" borderId="0" xfId="0" applyNumberFormat="1" applyFont="1" applyBorder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41" fontId="2" fillId="0" borderId="75" xfId="0" applyNumberFormat="1" applyFont="1" applyBorder="1" applyAlignment="1">
      <alignment horizontal="center" vertical="center"/>
    </xf>
    <xf numFmtId="0" fontId="5" fillId="0" borderId="33" xfId="0" applyFont="1" applyBorder="1" applyAlignment="1">
      <alignment horizontal="center" vertical="center"/>
    </xf>
    <xf numFmtId="41" fontId="2" fillId="0" borderId="26" xfId="0" applyNumberFormat="1" applyFont="1" applyBorder="1" applyAlignment="1">
      <alignment horizontal="center" vertical="center"/>
    </xf>
    <xf numFmtId="0" fontId="5" fillId="0" borderId="76" xfId="0" applyFont="1" applyBorder="1" applyAlignment="1">
      <alignment horizontal="left" vertical="center"/>
    </xf>
    <xf numFmtId="49" fontId="2" fillId="0" borderId="0" xfId="0" applyNumberFormat="1" applyFont="1" applyAlignment="1">
      <alignment/>
    </xf>
    <xf numFmtId="0" fontId="5" fillId="0" borderId="77" xfId="0" applyFont="1" applyBorder="1" applyAlignment="1">
      <alignment horizontal="center" vertical="center"/>
    </xf>
    <xf numFmtId="0" fontId="5" fillId="0" borderId="78" xfId="0" applyFont="1" applyBorder="1" applyAlignment="1">
      <alignment horizontal="center" vertical="center"/>
    </xf>
    <xf numFmtId="0" fontId="5" fillId="0" borderId="79" xfId="0" applyFont="1" applyBorder="1" applyAlignment="1">
      <alignment horizontal="center" vertical="center"/>
    </xf>
    <xf numFmtId="0" fontId="5" fillId="0" borderId="80" xfId="0" applyFont="1" applyBorder="1" applyAlignment="1">
      <alignment horizontal="center" vertical="center"/>
    </xf>
    <xf numFmtId="0" fontId="5" fillId="0" borderId="81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  <xf numFmtId="0" fontId="4" fillId="0" borderId="21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2" fillId="0" borderId="82" xfId="0" applyFont="1" applyBorder="1" applyAlignment="1">
      <alignment horizontal="center" vertical="center"/>
    </xf>
    <xf numFmtId="0" fontId="2" fillId="0" borderId="83" xfId="0" applyFont="1" applyBorder="1" applyAlignment="1">
      <alignment horizontal="center" vertical="center"/>
    </xf>
    <xf numFmtId="0" fontId="2" fillId="0" borderId="84" xfId="0" applyFont="1" applyBorder="1" applyAlignment="1">
      <alignment horizontal="center" vertical="center"/>
    </xf>
    <xf numFmtId="0" fontId="2" fillId="0" borderId="85" xfId="0" applyFont="1" applyBorder="1" applyAlignment="1">
      <alignment horizontal="center" vertical="center"/>
    </xf>
    <xf numFmtId="0" fontId="5" fillId="0" borderId="21" xfId="0" applyFont="1" applyBorder="1" applyAlignment="1">
      <alignment vertical="center"/>
    </xf>
    <xf numFmtId="0" fontId="2" fillId="0" borderId="86" xfId="0" applyFont="1" applyBorder="1" applyAlignment="1">
      <alignment horizontal="center" vertical="center"/>
    </xf>
    <xf numFmtId="0" fontId="2" fillId="0" borderId="27" xfId="0" applyFont="1" applyBorder="1" applyAlignment="1">
      <alignment vertical="center"/>
    </xf>
    <xf numFmtId="41" fontId="2" fillId="0" borderId="87" xfId="0" applyNumberFormat="1" applyFont="1" applyBorder="1" applyAlignment="1">
      <alignment horizontal="center" vertical="center"/>
    </xf>
    <xf numFmtId="0" fontId="2" fillId="0" borderId="34" xfId="0" applyFont="1" applyBorder="1" applyAlignment="1">
      <alignment vertical="center"/>
    </xf>
    <xf numFmtId="41" fontId="2" fillId="0" borderId="33" xfId="0" applyNumberFormat="1" applyFont="1" applyBorder="1" applyAlignment="1">
      <alignment horizontal="center" vertical="center"/>
    </xf>
    <xf numFmtId="41" fontId="2" fillId="0" borderId="88" xfId="0" applyNumberFormat="1" applyFont="1" applyBorder="1" applyAlignment="1">
      <alignment horizontal="center" vertical="center"/>
    </xf>
    <xf numFmtId="0" fontId="2" fillId="0" borderId="41" xfId="0" applyFont="1" applyBorder="1" applyAlignment="1">
      <alignment vertical="center"/>
    </xf>
    <xf numFmtId="41" fontId="2" fillId="0" borderId="40" xfId="0" applyNumberFormat="1" applyFont="1" applyBorder="1" applyAlignment="1">
      <alignment horizontal="center" vertical="center"/>
    </xf>
    <xf numFmtId="41" fontId="2" fillId="0" borderId="89" xfId="0" applyNumberFormat="1" applyFont="1" applyBorder="1" applyAlignment="1">
      <alignment horizontal="center" vertical="center"/>
    </xf>
    <xf numFmtId="41" fontId="5" fillId="0" borderId="90" xfId="0" applyNumberFormat="1" applyFont="1" applyBorder="1" applyAlignment="1">
      <alignment horizontal="center" vertical="center"/>
    </xf>
    <xf numFmtId="41" fontId="2" fillId="0" borderId="91" xfId="0" applyNumberFormat="1" applyFont="1" applyBorder="1" applyAlignment="1">
      <alignment horizontal="center" vertical="center"/>
    </xf>
    <xf numFmtId="0" fontId="5" fillId="0" borderId="47" xfId="0" applyFont="1" applyBorder="1" applyAlignment="1">
      <alignment horizontal="center" vertical="center"/>
    </xf>
    <xf numFmtId="41" fontId="5" fillId="0" borderId="92" xfId="0" applyNumberFormat="1" applyFont="1" applyBorder="1" applyAlignment="1">
      <alignment horizontal="center" vertical="center"/>
    </xf>
    <xf numFmtId="41" fontId="4" fillId="0" borderId="10" xfId="0" applyNumberFormat="1" applyFont="1" applyBorder="1" applyAlignment="1">
      <alignment horizontal="center" vertical="center"/>
    </xf>
    <xf numFmtId="41" fontId="5" fillId="0" borderId="93" xfId="0" applyNumberFormat="1" applyFont="1" applyBorder="1" applyAlignment="1">
      <alignment horizontal="center" vertical="center"/>
    </xf>
    <xf numFmtId="0" fontId="5" fillId="0" borderId="54" xfId="0" applyFont="1" applyBorder="1" applyAlignment="1">
      <alignment vertical="center"/>
    </xf>
    <xf numFmtId="41" fontId="5" fillId="0" borderId="55" xfId="0" applyNumberFormat="1" applyFont="1" applyBorder="1" applyAlignment="1">
      <alignment horizontal="center" vertical="center"/>
    </xf>
    <xf numFmtId="0" fontId="2" fillId="0" borderId="94" xfId="0" applyFont="1" applyBorder="1" applyAlignment="1">
      <alignment horizontal="center" vertical="center"/>
    </xf>
    <xf numFmtId="0" fontId="2" fillId="0" borderId="95" xfId="0" applyFont="1" applyBorder="1" applyAlignment="1">
      <alignment horizontal="center" vertical="center"/>
    </xf>
    <xf numFmtId="0" fontId="2" fillId="0" borderId="60" xfId="0" applyFont="1" applyBorder="1" applyAlignment="1">
      <alignment horizontal="center" vertical="center"/>
    </xf>
    <xf numFmtId="0" fontId="2" fillId="0" borderId="21" xfId="0" applyFont="1" applyBorder="1" applyAlignment="1">
      <alignment vertical="center"/>
    </xf>
    <xf numFmtId="41" fontId="2" fillId="0" borderId="10" xfId="0" applyNumberFormat="1" applyFont="1" applyBorder="1" applyAlignment="1">
      <alignment horizontal="center" vertical="center"/>
    </xf>
    <xf numFmtId="41" fontId="2" fillId="0" borderId="82" xfId="0" applyNumberFormat="1" applyFont="1" applyBorder="1" applyAlignment="1">
      <alignment horizontal="center" vertical="center"/>
    </xf>
    <xf numFmtId="41" fontId="5" fillId="0" borderId="24" xfId="0" applyNumberFormat="1" applyFont="1" applyBorder="1" applyAlignment="1">
      <alignment horizontal="center" vertical="center"/>
    </xf>
    <xf numFmtId="41" fontId="5" fillId="0" borderId="86" xfId="0" applyNumberFormat="1" applyFont="1" applyBorder="1" applyAlignment="1">
      <alignment horizontal="center" vertical="center"/>
    </xf>
    <xf numFmtId="41" fontId="2" fillId="0" borderId="11" xfId="0" applyNumberFormat="1" applyFont="1" applyBorder="1" applyAlignment="1">
      <alignment horizontal="center" vertical="center"/>
    </xf>
    <xf numFmtId="41" fontId="5" fillId="0" borderId="14" xfId="0" applyNumberFormat="1" applyFont="1" applyBorder="1" applyAlignment="1">
      <alignment horizontal="center" vertical="center"/>
    </xf>
    <xf numFmtId="41" fontId="5" fillId="0" borderId="96" xfId="0" applyNumberFormat="1" applyFont="1" applyBorder="1" applyAlignment="1">
      <alignment horizontal="center" vertical="center"/>
    </xf>
    <xf numFmtId="41" fontId="5" fillId="0" borderId="84" xfId="0" applyNumberFormat="1" applyFont="1" applyBorder="1" applyAlignment="1">
      <alignment horizontal="center" vertical="center"/>
    </xf>
    <xf numFmtId="41" fontId="5" fillId="0" borderId="63" xfId="0" applyNumberFormat="1" applyFont="1" applyBorder="1" applyAlignment="1">
      <alignment horizontal="center" vertical="center"/>
    </xf>
    <xf numFmtId="41" fontId="5" fillId="0" borderId="83" xfId="0" applyNumberFormat="1" applyFont="1" applyBorder="1" applyAlignment="1">
      <alignment horizontal="center" vertical="center"/>
    </xf>
    <xf numFmtId="41" fontId="5" fillId="0" borderId="85" xfId="0" applyNumberFormat="1" applyFont="1" applyBorder="1" applyAlignment="1">
      <alignment horizontal="center" vertical="center"/>
    </xf>
    <xf numFmtId="41" fontId="5" fillId="0" borderId="97" xfId="0" applyNumberFormat="1" applyFont="1" applyBorder="1" applyAlignment="1">
      <alignment horizontal="center" vertical="center"/>
    </xf>
    <xf numFmtId="41" fontId="5" fillId="0" borderId="98" xfId="0" applyNumberFormat="1" applyFont="1" applyBorder="1" applyAlignment="1">
      <alignment horizontal="center" vertical="center"/>
    </xf>
    <xf numFmtId="0" fontId="5" fillId="0" borderId="74" xfId="0" applyFont="1" applyBorder="1" applyAlignment="1">
      <alignment horizontal="center" vertical="center"/>
    </xf>
    <xf numFmtId="41" fontId="5" fillId="33" borderId="52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right" vertical="center"/>
    </xf>
    <xf numFmtId="49" fontId="2" fillId="0" borderId="0" xfId="0" applyNumberFormat="1" applyFont="1" applyBorder="1" applyAlignment="1">
      <alignment vertical="center"/>
    </xf>
    <xf numFmtId="1" fontId="2" fillId="0" borderId="16" xfId="0" applyNumberFormat="1" applyFont="1" applyBorder="1" applyAlignment="1">
      <alignment horizontal="center" vertical="center"/>
    </xf>
    <xf numFmtId="0" fontId="5" fillId="0" borderId="99" xfId="0" applyFont="1" applyBorder="1" applyAlignment="1">
      <alignment horizontal="center" vertical="center"/>
    </xf>
    <xf numFmtId="0" fontId="5" fillId="0" borderId="76" xfId="0" applyFont="1" applyBorder="1" applyAlignment="1">
      <alignment vertical="center"/>
    </xf>
    <xf numFmtId="0" fontId="5" fillId="0" borderId="37" xfId="0" applyFont="1" applyBorder="1" applyAlignment="1">
      <alignment horizontal="center" vertical="center"/>
    </xf>
    <xf numFmtId="41" fontId="5" fillId="0" borderId="35" xfId="0" applyNumberFormat="1" applyFont="1" applyBorder="1" applyAlignment="1">
      <alignment horizontal="center" vertical="center"/>
    </xf>
    <xf numFmtId="41" fontId="5" fillId="0" borderId="38" xfId="0" applyNumberFormat="1" applyFont="1" applyBorder="1" applyAlignment="1">
      <alignment horizontal="center" vertical="center"/>
    </xf>
    <xf numFmtId="0" fontId="5" fillId="0" borderId="68" xfId="0" applyFont="1" applyBorder="1" applyAlignment="1">
      <alignment horizontal="center" vertical="center"/>
    </xf>
    <xf numFmtId="0" fontId="5" fillId="0" borderId="39" xfId="0" applyFont="1" applyBorder="1" applyAlignment="1">
      <alignment horizontal="center" vertical="center"/>
    </xf>
    <xf numFmtId="49" fontId="5" fillId="0" borderId="0" xfId="0" applyNumberFormat="1" applyFont="1" applyAlignment="1">
      <alignment horizontal="center" vertical="center"/>
    </xf>
    <xf numFmtId="49" fontId="5" fillId="0" borderId="16" xfId="0" applyNumberFormat="1" applyFont="1" applyBorder="1" applyAlignment="1">
      <alignment horizontal="center" vertical="center"/>
    </xf>
    <xf numFmtId="0" fontId="2" fillId="0" borderId="96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83" xfId="0" applyFont="1" applyBorder="1" applyAlignment="1">
      <alignment vertical="center"/>
    </xf>
    <xf numFmtId="0" fontId="2" fillId="0" borderId="100" xfId="0" applyFont="1" applyBorder="1" applyAlignment="1">
      <alignment vertical="center"/>
    </xf>
    <xf numFmtId="41" fontId="5" fillId="0" borderId="68" xfId="0" applyNumberFormat="1" applyFont="1" applyBorder="1" applyAlignment="1">
      <alignment horizontal="right" vertical="center"/>
    </xf>
    <xf numFmtId="41" fontId="2" fillId="0" borderId="101" xfId="0" applyNumberFormat="1" applyFont="1" applyBorder="1" applyAlignment="1">
      <alignment horizontal="center" vertical="center"/>
    </xf>
    <xf numFmtId="41" fontId="2" fillId="0" borderId="102" xfId="0" applyNumberFormat="1" applyFont="1" applyBorder="1" applyAlignment="1">
      <alignment vertical="center"/>
    </xf>
    <xf numFmtId="41" fontId="2" fillId="0" borderId="101" xfId="0" applyNumberFormat="1" applyFont="1" applyFill="1" applyBorder="1" applyAlignment="1">
      <alignment vertical="center"/>
    </xf>
    <xf numFmtId="41" fontId="5" fillId="0" borderId="67" xfId="0" applyNumberFormat="1" applyFont="1" applyBorder="1" applyAlignment="1">
      <alignment vertical="center"/>
    </xf>
    <xf numFmtId="41" fontId="2" fillId="0" borderId="22" xfId="0" applyNumberFormat="1" applyFont="1" applyBorder="1" applyAlignment="1">
      <alignment vertical="center"/>
    </xf>
    <xf numFmtId="41" fontId="2" fillId="0" borderId="64" xfId="0" applyNumberFormat="1" applyFont="1" applyFill="1" applyBorder="1" applyAlignment="1">
      <alignment vertical="center"/>
    </xf>
    <xf numFmtId="41" fontId="5" fillId="0" borderId="0" xfId="0" applyNumberFormat="1" applyFont="1" applyAlignment="1">
      <alignment vertical="center"/>
    </xf>
    <xf numFmtId="41" fontId="2" fillId="0" borderId="101" xfId="0" applyNumberFormat="1" applyFont="1" applyBorder="1" applyAlignment="1">
      <alignment vertical="center"/>
    </xf>
    <xf numFmtId="41" fontId="2" fillId="0" borderId="103" xfId="0" applyNumberFormat="1" applyFont="1" applyBorder="1" applyAlignment="1">
      <alignment horizontal="center" vertical="center"/>
    </xf>
    <xf numFmtId="41" fontId="2" fillId="0" borderId="104" xfId="0" applyNumberFormat="1" applyFont="1" applyBorder="1" applyAlignment="1">
      <alignment horizontal="center" vertical="center"/>
    </xf>
    <xf numFmtId="41" fontId="2" fillId="0" borderId="105" xfId="0" applyNumberFormat="1" applyFont="1" applyBorder="1" applyAlignment="1">
      <alignment vertical="center"/>
    </xf>
    <xf numFmtId="41" fontId="2" fillId="0" borderId="106" xfId="0" applyNumberFormat="1" applyFont="1" applyBorder="1" applyAlignment="1">
      <alignment vertical="center"/>
    </xf>
    <xf numFmtId="41" fontId="5" fillId="0" borderId="107" xfId="0" applyNumberFormat="1" applyFont="1" applyBorder="1" applyAlignment="1">
      <alignment vertical="center"/>
    </xf>
    <xf numFmtId="41" fontId="2" fillId="0" borderId="108" xfId="0" applyNumberFormat="1" applyFont="1" applyBorder="1" applyAlignment="1">
      <alignment horizontal="center" vertical="center"/>
    </xf>
    <xf numFmtId="0" fontId="5" fillId="0" borderId="109" xfId="0" applyFont="1" applyBorder="1" applyAlignment="1">
      <alignment horizontal="center" vertical="center"/>
    </xf>
    <xf numFmtId="41" fontId="5" fillId="0" borderId="109" xfId="0" applyNumberFormat="1" applyFont="1" applyBorder="1" applyAlignment="1">
      <alignment horizontal="center" vertical="center"/>
    </xf>
    <xf numFmtId="41" fontId="5" fillId="0" borderId="77" xfId="0" applyNumberFormat="1" applyFont="1" applyBorder="1" applyAlignment="1">
      <alignment horizontal="center" vertical="center"/>
    </xf>
    <xf numFmtId="41" fontId="5" fillId="0" borderId="19" xfId="0" applyNumberFormat="1" applyFont="1" applyBorder="1" applyAlignment="1">
      <alignment horizontal="center" vertical="center"/>
    </xf>
    <xf numFmtId="41" fontId="5" fillId="0" borderId="79" xfId="0" applyNumberFormat="1" applyFont="1" applyBorder="1" applyAlignment="1">
      <alignment horizontal="center" vertical="center"/>
    </xf>
    <xf numFmtId="41" fontId="5" fillId="0" borderId="80" xfId="0" applyNumberFormat="1" applyFont="1" applyBorder="1" applyAlignment="1">
      <alignment horizontal="center" vertical="center"/>
    </xf>
    <xf numFmtId="41" fontId="5" fillId="0" borderId="81" xfId="0" applyNumberFormat="1" applyFont="1" applyBorder="1" applyAlignment="1">
      <alignment horizontal="center" vertical="center"/>
    </xf>
    <xf numFmtId="0" fontId="5" fillId="0" borderId="110" xfId="0" applyFont="1" applyBorder="1" applyAlignment="1">
      <alignment horizontal="center" vertical="center"/>
    </xf>
    <xf numFmtId="41" fontId="5" fillId="0" borderId="110" xfId="0" applyNumberFormat="1" applyFont="1" applyBorder="1" applyAlignment="1">
      <alignment horizontal="center" vertical="center"/>
    </xf>
    <xf numFmtId="41" fontId="5" fillId="0" borderId="111" xfId="0" applyNumberFormat="1" applyFont="1" applyBorder="1" applyAlignment="1">
      <alignment horizontal="center" vertical="center"/>
    </xf>
    <xf numFmtId="41" fontId="5" fillId="0" borderId="112" xfId="0" applyNumberFormat="1" applyFont="1" applyBorder="1" applyAlignment="1">
      <alignment horizontal="center" vertical="center"/>
    </xf>
    <xf numFmtId="41" fontId="5" fillId="0" borderId="113" xfId="0" applyNumberFormat="1" applyFont="1" applyBorder="1" applyAlignment="1">
      <alignment horizontal="center" vertical="center"/>
    </xf>
    <xf numFmtId="41" fontId="5" fillId="0" borderId="11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vertical="center"/>
    </xf>
    <xf numFmtId="1" fontId="2" fillId="0" borderId="0" xfId="0" applyNumberFormat="1" applyFont="1" applyBorder="1" applyAlignment="1">
      <alignment horizontal="center" vertical="center"/>
    </xf>
    <xf numFmtId="0" fontId="5" fillId="0" borderId="104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/>
    </xf>
    <xf numFmtId="0" fontId="3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2" fillId="0" borderId="61" xfId="0" applyFont="1" applyBorder="1" applyAlignment="1">
      <alignment horizontal="left" vertical="center"/>
    </xf>
    <xf numFmtId="0" fontId="2" fillId="0" borderId="61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41" fontId="5" fillId="0" borderId="21" xfId="0" applyNumberFormat="1" applyFont="1" applyBorder="1" applyAlignment="1">
      <alignment horizontal="center" vertical="center"/>
    </xf>
    <xf numFmtId="41" fontId="5" fillId="0" borderId="64" xfId="0" applyNumberFormat="1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41" fontId="2" fillId="0" borderId="115" xfId="0" applyNumberFormat="1" applyFont="1" applyBorder="1" applyAlignment="1">
      <alignment horizontal="center" vertical="center"/>
    </xf>
    <xf numFmtId="0" fontId="5" fillId="0" borderId="116" xfId="0" applyFont="1" applyBorder="1" applyAlignment="1">
      <alignment horizontal="center" vertical="center"/>
    </xf>
    <xf numFmtId="41" fontId="5" fillId="0" borderId="116" xfId="0" applyNumberFormat="1" applyFont="1" applyBorder="1" applyAlignment="1">
      <alignment horizontal="center" vertical="center"/>
    </xf>
    <xf numFmtId="41" fontId="5" fillId="0" borderId="117" xfId="0" applyNumberFormat="1" applyFont="1" applyBorder="1" applyAlignment="1">
      <alignment horizontal="center" vertical="center"/>
    </xf>
    <xf numFmtId="41" fontId="5" fillId="0" borderId="118" xfId="0" applyNumberFormat="1" applyFont="1" applyBorder="1" applyAlignment="1">
      <alignment horizontal="center" vertical="center"/>
    </xf>
    <xf numFmtId="41" fontId="2" fillId="0" borderId="119" xfId="0" applyNumberFormat="1" applyFont="1" applyBorder="1" applyAlignment="1">
      <alignment horizontal="center" vertical="center"/>
    </xf>
    <xf numFmtId="41" fontId="5" fillId="0" borderId="0" xfId="0" applyNumberFormat="1" applyFont="1" applyBorder="1" applyAlignment="1">
      <alignment horizontal="center" vertical="center"/>
    </xf>
    <xf numFmtId="41" fontId="2" fillId="0" borderId="120" xfId="0" applyNumberFormat="1" applyFont="1" applyBorder="1" applyAlignment="1">
      <alignment horizontal="center" vertical="center"/>
    </xf>
    <xf numFmtId="0" fontId="5" fillId="0" borderId="119" xfId="0" applyFont="1" applyBorder="1" applyAlignment="1">
      <alignment horizontal="center" vertical="center"/>
    </xf>
    <xf numFmtId="41" fontId="5" fillId="0" borderId="119" xfId="0" applyNumberFormat="1" applyFont="1" applyBorder="1" applyAlignment="1">
      <alignment horizontal="center" vertical="center"/>
    </xf>
    <xf numFmtId="41" fontId="5" fillId="0" borderId="121" xfId="0" applyNumberFormat="1" applyFont="1" applyBorder="1" applyAlignment="1">
      <alignment horizontal="center" vertical="center"/>
    </xf>
    <xf numFmtId="41" fontId="5" fillId="0" borderId="122" xfId="0" applyNumberFormat="1" applyFont="1" applyBorder="1" applyAlignment="1">
      <alignment horizontal="center" vertical="center"/>
    </xf>
    <xf numFmtId="41" fontId="2" fillId="0" borderId="123" xfId="0" applyNumberFormat="1" applyFont="1" applyBorder="1" applyAlignment="1">
      <alignment horizontal="center" vertical="center"/>
    </xf>
    <xf numFmtId="41" fontId="5" fillId="0" borderId="124" xfId="0" applyNumberFormat="1" applyFont="1" applyBorder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7" fillId="0" borderId="0" xfId="0" applyFont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49" fontId="5" fillId="0" borderId="61" xfId="0" applyNumberFormat="1" applyFont="1" applyBorder="1" applyAlignment="1">
      <alignment horizontal="center" vertical="center"/>
    </xf>
    <xf numFmtId="0" fontId="9" fillId="0" borderId="109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49" fontId="5" fillId="0" borderId="75" xfId="0" applyNumberFormat="1" applyFont="1" applyBorder="1" applyAlignment="1">
      <alignment horizontal="center" vertical="center"/>
    </xf>
    <xf numFmtId="0" fontId="8" fillId="0" borderId="75" xfId="0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left" vertical="center"/>
    </xf>
    <xf numFmtId="0" fontId="7" fillId="0" borderId="21" xfId="0" applyFont="1" applyBorder="1" applyAlignment="1">
      <alignment horizontal="center" vertical="center"/>
    </xf>
    <xf numFmtId="49" fontId="2" fillId="0" borderId="21" xfId="0" applyNumberFormat="1" applyFont="1" applyBorder="1" applyAlignment="1">
      <alignment horizontal="left" vertical="center"/>
    </xf>
    <xf numFmtId="41" fontId="7" fillId="0" borderId="21" xfId="0" applyNumberFormat="1" applyFont="1" applyBorder="1" applyAlignment="1">
      <alignment horizontal="center" vertical="center"/>
    </xf>
    <xf numFmtId="41" fontId="9" fillId="0" borderId="21" xfId="0" applyNumberFormat="1" applyFont="1" applyBorder="1" applyAlignment="1">
      <alignment horizontal="center" vertical="center"/>
    </xf>
    <xf numFmtId="49" fontId="5" fillId="0" borderId="116" xfId="0" applyNumberFormat="1" applyFont="1" applyBorder="1" applyAlignment="1">
      <alignment horizontal="center" vertical="center"/>
    </xf>
    <xf numFmtId="41" fontId="9" fillId="0" borderId="116" xfId="0" applyNumberFormat="1" applyFont="1" applyBorder="1" applyAlignment="1">
      <alignment horizontal="center" vertical="center"/>
    </xf>
    <xf numFmtId="49" fontId="5" fillId="0" borderId="74" xfId="0" applyNumberFormat="1" applyFont="1" applyBorder="1" applyAlignment="1">
      <alignment horizontal="center" vertical="center"/>
    </xf>
    <xf numFmtId="41" fontId="9" fillId="0" borderId="74" xfId="0" applyNumberFormat="1" applyFont="1" applyBorder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3" fontId="7" fillId="0" borderId="0" xfId="0" applyNumberFormat="1" applyFont="1" applyAlignment="1">
      <alignment horizontal="center" vertical="center"/>
    </xf>
    <xf numFmtId="0" fontId="10" fillId="0" borderId="0" xfId="0" applyFont="1" applyAlignment="1">
      <alignment/>
    </xf>
    <xf numFmtId="0" fontId="5" fillId="0" borderId="0" xfId="0" applyFont="1" applyAlignment="1">
      <alignment/>
    </xf>
    <xf numFmtId="49" fontId="2" fillId="0" borderId="21" xfId="0" applyNumberFormat="1" applyFont="1" applyBorder="1" applyAlignment="1">
      <alignment vertical="center"/>
    </xf>
    <xf numFmtId="49" fontId="5" fillId="0" borderId="109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left" vertical="center"/>
    </xf>
    <xf numFmtId="0" fontId="10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41" fontId="11" fillId="0" borderId="21" xfId="0" applyNumberFormat="1" applyFont="1" applyBorder="1" applyAlignment="1">
      <alignment horizontal="center" vertical="center"/>
    </xf>
    <xf numFmtId="49" fontId="5" fillId="0" borderId="0" xfId="0" applyNumberFormat="1" applyFont="1" applyBorder="1" applyAlignment="1">
      <alignment horizontal="center" vertical="center"/>
    </xf>
    <xf numFmtId="49" fontId="6" fillId="0" borderId="21" xfId="0" applyNumberFormat="1" applyFont="1" applyBorder="1" applyAlignment="1">
      <alignment horizontal="left" vertical="center"/>
    </xf>
    <xf numFmtId="49" fontId="5" fillId="0" borderId="125" xfId="0" applyNumberFormat="1" applyFont="1" applyBorder="1" applyAlignment="1">
      <alignment horizontal="center" vertical="center"/>
    </xf>
    <xf numFmtId="41" fontId="5" fillId="0" borderId="125" xfId="0" applyNumberFormat="1" applyFont="1" applyBorder="1" applyAlignment="1">
      <alignment horizontal="center" vertical="center"/>
    </xf>
    <xf numFmtId="49" fontId="5" fillId="0" borderId="47" xfId="0" applyNumberFormat="1" applyFont="1" applyBorder="1" applyAlignment="1">
      <alignment horizontal="center" vertical="center"/>
    </xf>
    <xf numFmtId="49" fontId="6" fillId="0" borderId="61" xfId="0" applyNumberFormat="1" applyFont="1" applyBorder="1" applyAlignment="1">
      <alignment horizontal="left" vertical="center"/>
    </xf>
    <xf numFmtId="49" fontId="2" fillId="0" borderId="75" xfId="0" applyNumberFormat="1" applyFont="1" applyBorder="1" applyAlignment="1">
      <alignment horizontal="left" vertical="center"/>
    </xf>
    <xf numFmtId="41" fontId="5" fillId="0" borderId="75" xfId="0" applyNumberFormat="1" applyFont="1" applyBorder="1" applyAlignment="1">
      <alignment horizontal="center" vertical="center"/>
    </xf>
    <xf numFmtId="49" fontId="5" fillId="0" borderId="0" xfId="0" applyNumberFormat="1" applyFont="1" applyAlignment="1">
      <alignment vertical="center"/>
    </xf>
    <xf numFmtId="49" fontId="6" fillId="0" borderId="61" xfId="0" applyNumberFormat="1" applyFont="1" applyBorder="1" applyAlignment="1">
      <alignment vertical="center"/>
    </xf>
    <xf numFmtId="49" fontId="2" fillId="0" borderId="0" xfId="0" applyNumberFormat="1" applyFont="1" applyBorder="1" applyAlignment="1">
      <alignment horizontal="left" vertical="center"/>
    </xf>
    <xf numFmtId="0" fontId="2" fillId="0" borderId="0" xfId="0" applyFont="1" applyBorder="1" applyAlignment="1">
      <alignment vertical="center"/>
    </xf>
    <xf numFmtId="0" fontId="5" fillId="0" borderId="109" xfId="0" applyFont="1" applyBorder="1" applyAlignment="1">
      <alignment horizontal="centerContinuous" vertical="center"/>
    </xf>
    <xf numFmtId="49" fontId="5" fillId="0" borderId="21" xfId="0" applyNumberFormat="1" applyFont="1" applyBorder="1" applyAlignment="1">
      <alignment vertical="center"/>
    </xf>
    <xf numFmtId="0" fontId="12" fillId="0" borderId="22" xfId="0" applyFont="1" applyBorder="1" applyAlignment="1">
      <alignment horizontal="center" vertical="center"/>
    </xf>
    <xf numFmtId="0" fontId="12" fillId="0" borderId="23" xfId="0" applyFont="1" applyBorder="1" applyAlignment="1">
      <alignment horizontal="center" vertical="center"/>
    </xf>
    <xf numFmtId="0" fontId="12" fillId="0" borderId="0" xfId="0" applyFont="1" applyBorder="1" applyAlignment="1">
      <alignment horizontal="center" vertical="center"/>
    </xf>
    <xf numFmtId="0" fontId="12" fillId="0" borderId="82" xfId="0" applyFont="1" applyBorder="1" applyAlignment="1">
      <alignment horizontal="center" vertical="center"/>
    </xf>
    <xf numFmtId="0" fontId="12" fillId="0" borderId="64" xfId="0" applyFont="1" applyBorder="1" applyAlignment="1">
      <alignment horizontal="center" vertical="center"/>
    </xf>
    <xf numFmtId="49" fontId="7" fillId="0" borderId="27" xfId="0" applyNumberFormat="1" applyFont="1" applyBorder="1" applyAlignment="1">
      <alignment vertical="center"/>
    </xf>
    <xf numFmtId="41" fontId="12" fillId="0" borderId="28" xfId="0" applyNumberFormat="1" applyFont="1" applyBorder="1" applyAlignment="1">
      <alignment horizontal="center" vertical="center"/>
    </xf>
    <xf numFmtId="41" fontId="12" fillId="0" borderId="29" xfId="0" applyNumberFormat="1" applyFont="1" applyBorder="1" applyAlignment="1">
      <alignment horizontal="center" vertical="center"/>
    </xf>
    <xf numFmtId="41" fontId="13" fillId="0" borderId="65" xfId="0" applyNumberFormat="1" applyFont="1" applyBorder="1" applyAlignment="1">
      <alignment horizontal="center" vertical="center"/>
    </xf>
    <xf numFmtId="41" fontId="12" fillId="0" borderId="87" xfId="0" applyNumberFormat="1" applyFont="1" applyBorder="1" applyAlignment="1">
      <alignment horizontal="center" vertical="center"/>
    </xf>
    <xf numFmtId="41" fontId="13" fillId="0" borderId="126" xfId="0" applyNumberFormat="1" applyFont="1" applyBorder="1" applyAlignment="1">
      <alignment horizontal="center" vertical="center"/>
    </xf>
    <xf numFmtId="49" fontId="14" fillId="0" borderId="27" xfId="0" applyNumberFormat="1" applyFont="1" applyBorder="1" applyAlignment="1">
      <alignment vertical="center"/>
    </xf>
    <xf numFmtId="49" fontId="15" fillId="0" borderId="27" xfId="0" applyNumberFormat="1" applyFont="1" applyBorder="1" applyAlignment="1">
      <alignment vertical="center"/>
    </xf>
    <xf numFmtId="49" fontId="2" fillId="0" borderId="27" xfId="0" applyNumberFormat="1" applyFont="1" applyBorder="1" applyAlignment="1">
      <alignment vertical="center"/>
    </xf>
    <xf numFmtId="49" fontId="12" fillId="0" borderId="27" xfId="0" applyNumberFormat="1" applyFont="1" applyBorder="1" applyAlignment="1">
      <alignment vertical="center"/>
    </xf>
    <xf numFmtId="41" fontId="12" fillId="0" borderId="22" xfId="0" applyNumberFormat="1" applyFont="1" applyBorder="1" applyAlignment="1">
      <alignment horizontal="center" vertical="center"/>
    </xf>
    <xf numFmtId="41" fontId="12" fillId="0" borderId="23" xfId="0" applyNumberFormat="1" applyFont="1" applyBorder="1" applyAlignment="1">
      <alignment horizontal="center" vertical="center"/>
    </xf>
    <xf numFmtId="41" fontId="13" fillId="0" borderId="0" xfId="0" applyNumberFormat="1" applyFont="1" applyBorder="1" applyAlignment="1">
      <alignment horizontal="center" vertical="center"/>
    </xf>
    <xf numFmtId="41" fontId="12" fillId="0" borderId="82" xfId="0" applyNumberFormat="1" applyFont="1" applyBorder="1" applyAlignment="1">
      <alignment horizontal="center" vertical="center"/>
    </xf>
    <xf numFmtId="41" fontId="13" fillId="0" borderId="64" xfId="0" applyNumberFormat="1" applyFont="1" applyBorder="1" applyAlignment="1">
      <alignment horizontal="center" vertical="center"/>
    </xf>
    <xf numFmtId="41" fontId="8" fillId="0" borderId="80" xfId="0" applyNumberFormat="1" applyFont="1" applyBorder="1" applyAlignment="1">
      <alignment horizontal="center" vertical="center"/>
    </xf>
    <xf numFmtId="41" fontId="8" fillId="0" borderId="18" xfId="0" applyNumberFormat="1" applyFont="1" applyBorder="1" applyAlignment="1">
      <alignment horizontal="center" vertical="center"/>
    </xf>
    <xf numFmtId="41" fontId="13" fillId="0" borderId="127" xfId="0" applyNumberFormat="1" applyFont="1" applyBorder="1" applyAlignment="1">
      <alignment horizontal="center" vertical="center"/>
    </xf>
    <xf numFmtId="41" fontId="8" fillId="0" borderId="77" xfId="0" applyNumberFormat="1" applyFont="1" applyBorder="1" applyAlignment="1">
      <alignment horizontal="center" vertical="center"/>
    </xf>
    <xf numFmtId="41" fontId="13" fillId="0" borderId="19" xfId="0" applyNumberFormat="1" applyFont="1" applyBorder="1" applyAlignment="1">
      <alignment horizontal="center" vertical="center"/>
    </xf>
    <xf numFmtId="41" fontId="8" fillId="0" borderId="78" xfId="0" applyNumberFormat="1" applyFont="1" applyBorder="1" applyAlignment="1">
      <alignment horizontal="center" vertical="center"/>
    </xf>
    <xf numFmtId="49" fontId="5" fillId="0" borderId="61" xfId="0" applyNumberFormat="1" applyFont="1" applyBorder="1" applyAlignment="1">
      <alignment vertical="center"/>
    </xf>
    <xf numFmtId="0" fontId="8" fillId="0" borderId="62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12" fillId="0" borderId="62" xfId="0" applyFont="1" applyBorder="1" applyAlignment="1">
      <alignment horizontal="center" vertical="center"/>
    </xf>
    <xf numFmtId="49" fontId="2" fillId="0" borderId="75" xfId="0" applyNumberFormat="1" applyFont="1" applyBorder="1" applyAlignment="1">
      <alignment vertical="center"/>
    </xf>
    <xf numFmtId="41" fontId="12" fillId="0" borderId="128" xfId="0" applyNumberFormat="1" applyFont="1" applyBorder="1" applyAlignment="1">
      <alignment horizontal="center" vertical="center"/>
    </xf>
    <xf numFmtId="41" fontId="13" fillId="0" borderId="16" xfId="0" applyNumberFormat="1" applyFont="1" applyBorder="1" applyAlignment="1">
      <alignment horizontal="center" vertical="center"/>
    </xf>
    <xf numFmtId="41" fontId="13" fillId="0" borderId="104" xfId="0" applyNumberFormat="1" applyFont="1" applyBorder="1" applyAlignment="1">
      <alignment horizontal="center" vertical="center"/>
    </xf>
    <xf numFmtId="41" fontId="12" fillId="0" borderId="103" xfId="0" applyNumberFormat="1" applyFont="1" applyBorder="1" applyAlignment="1">
      <alignment horizontal="center" vertical="center"/>
    </xf>
    <xf numFmtId="41" fontId="12" fillId="0" borderId="129" xfId="0" applyNumberFormat="1" applyFont="1" applyBorder="1" applyAlignment="1">
      <alignment horizontal="center" vertical="center"/>
    </xf>
    <xf numFmtId="41" fontId="8" fillId="0" borderId="128" xfId="0" applyNumberFormat="1" applyFont="1" applyBorder="1" applyAlignment="1">
      <alignment horizontal="center" vertical="center"/>
    </xf>
    <xf numFmtId="41" fontId="12" fillId="0" borderId="80" xfId="0" applyNumberFormat="1" applyFont="1" applyBorder="1" applyAlignment="1">
      <alignment horizontal="center" vertical="center"/>
    </xf>
    <xf numFmtId="41" fontId="12" fillId="0" borderId="77" xfId="0" applyNumberFormat="1" applyFont="1" applyBorder="1" applyAlignment="1">
      <alignment horizontal="center" vertical="center"/>
    </xf>
    <xf numFmtId="41" fontId="12" fillId="0" borderId="18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Continuous" vertical="center"/>
    </xf>
    <xf numFmtId="0" fontId="5" fillId="0" borderId="130" xfId="0" applyFont="1" applyBorder="1" applyAlignment="1">
      <alignment horizontal="centerContinuous" vertical="center"/>
    </xf>
    <xf numFmtId="49" fontId="5" fillId="0" borderId="14" xfId="0" applyNumberFormat="1" applyFont="1" applyBorder="1" applyAlignment="1">
      <alignment vertical="center"/>
    </xf>
    <xf numFmtId="0" fontId="12" fillId="0" borderId="96" xfId="0" applyFont="1" applyBorder="1" applyAlignment="1">
      <alignment horizontal="center" vertical="center"/>
    </xf>
    <xf numFmtId="0" fontId="12" fillId="0" borderId="131" xfId="0" applyFont="1" applyBorder="1" applyAlignment="1">
      <alignment horizontal="center" vertical="center"/>
    </xf>
    <xf numFmtId="0" fontId="12" fillId="0" borderId="83" xfId="0" applyFont="1" applyBorder="1" applyAlignment="1">
      <alignment horizontal="center" vertical="center"/>
    </xf>
    <xf numFmtId="0" fontId="12" fillId="0" borderId="132" xfId="0" applyFont="1" applyBorder="1" applyAlignment="1">
      <alignment horizontal="center" vertical="center"/>
    </xf>
    <xf numFmtId="49" fontId="2" fillId="0" borderId="26" xfId="0" applyNumberFormat="1" applyFont="1" applyBorder="1" applyAlignment="1">
      <alignment vertical="center"/>
    </xf>
    <xf numFmtId="49" fontId="12" fillId="0" borderId="26" xfId="0" applyNumberFormat="1" applyFont="1" applyBorder="1" applyAlignment="1">
      <alignment vertical="center"/>
    </xf>
    <xf numFmtId="49" fontId="5" fillId="0" borderId="130" xfId="0" applyNumberFormat="1" applyFont="1" applyBorder="1" applyAlignment="1">
      <alignment horizontal="center" vertical="center"/>
    </xf>
    <xf numFmtId="41" fontId="8" fillId="0" borderId="19" xfId="0" applyNumberFormat="1" applyFont="1" applyBorder="1" applyAlignment="1">
      <alignment horizontal="center" vertical="center"/>
    </xf>
    <xf numFmtId="41" fontId="8" fillId="0" borderId="127" xfId="0" applyNumberFormat="1" applyFont="1" applyBorder="1" applyAlignment="1">
      <alignment horizontal="center" vertical="center"/>
    </xf>
    <xf numFmtId="41" fontId="8" fillId="0" borderId="0" xfId="0" applyNumberFormat="1" applyFont="1" applyBorder="1" applyAlignment="1">
      <alignment horizontal="center" vertical="center"/>
    </xf>
    <xf numFmtId="41" fontId="8" fillId="0" borderId="64" xfId="0" applyNumberFormat="1" applyFont="1" applyBorder="1" applyAlignment="1">
      <alignment horizontal="center" vertical="center"/>
    </xf>
    <xf numFmtId="41" fontId="12" fillId="0" borderId="16" xfId="0" applyNumberFormat="1" applyFont="1" applyBorder="1" applyAlignment="1">
      <alignment horizontal="center" vertical="center"/>
    </xf>
    <xf numFmtId="41" fontId="12" fillId="0" borderId="0" xfId="0" applyNumberFormat="1" applyFont="1" applyBorder="1" applyAlignment="1">
      <alignment horizontal="center" vertical="center"/>
    </xf>
    <xf numFmtId="49" fontId="7" fillId="0" borderId="26" xfId="0" applyNumberFormat="1" applyFont="1" applyBorder="1" applyAlignment="1">
      <alignment vertical="center"/>
    </xf>
    <xf numFmtId="49" fontId="15" fillId="0" borderId="26" xfId="0" applyNumberFormat="1" applyFont="1" applyBorder="1" applyAlignment="1">
      <alignment vertical="center"/>
    </xf>
    <xf numFmtId="49" fontId="2" fillId="0" borderId="10" xfId="0" applyNumberFormat="1" applyFont="1" applyBorder="1" applyAlignment="1">
      <alignment vertical="center"/>
    </xf>
    <xf numFmtId="41" fontId="8" fillId="0" borderId="82" xfId="0" applyNumberFormat="1" applyFont="1" applyBorder="1" applyAlignment="1">
      <alignment horizontal="center" vertical="center"/>
    </xf>
    <xf numFmtId="41" fontId="8" fillId="0" borderId="23" xfId="0" applyNumberFormat="1" applyFont="1" applyBorder="1" applyAlignment="1">
      <alignment horizontal="center" vertical="center"/>
    </xf>
    <xf numFmtId="41" fontId="8" fillId="0" borderId="22" xfId="0" applyNumberFormat="1" applyFont="1" applyBorder="1" applyAlignment="1">
      <alignment horizontal="center" vertical="center"/>
    </xf>
    <xf numFmtId="41" fontId="8" fillId="0" borderId="129" xfId="0" applyNumberFormat="1" applyFont="1" applyBorder="1" applyAlignment="1">
      <alignment horizontal="center" vertical="center"/>
    </xf>
    <xf numFmtId="41" fontId="8" fillId="0" borderId="130" xfId="0" applyNumberFormat="1" applyFont="1" applyBorder="1" applyAlignment="1">
      <alignment horizontal="center" vertical="center"/>
    </xf>
    <xf numFmtId="41" fontId="13" fillId="0" borderId="101" xfId="0" applyNumberFormat="1" applyFont="1" applyBorder="1" applyAlignment="1">
      <alignment horizontal="center" vertical="center"/>
    </xf>
    <xf numFmtId="49" fontId="5" fillId="0" borderId="21" xfId="0" applyNumberFormat="1" applyFont="1" applyBorder="1" applyAlignment="1">
      <alignment horizontal="left"/>
    </xf>
    <xf numFmtId="41" fontId="12" fillId="0" borderId="10" xfId="0" applyNumberFormat="1" applyFont="1" applyBorder="1" applyAlignment="1">
      <alignment horizontal="center" vertical="center"/>
    </xf>
    <xf numFmtId="41" fontId="13" fillId="0" borderId="67" xfId="0" applyNumberFormat="1" applyFont="1" applyBorder="1" applyAlignment="1">
      <alignment horizontal="center" vertical="center"/>
    </xf>
    <xf numFmtId="41" fontId="12" fillId="0" borderId="88" xfId="0" applyNumberFormat="1" applyFont="1" applyBorder="1" applyAlignment="1">
      <alignment horizontal="center" vertical="center"/>
    </xf>
    <xf numFmtId="41" fontId="12" fillId="0" borderId="36" xfId="0" applyNumberFormat="1" applyFont="1" applyBorder="1" applyAlignment="1">
      <alignment horizontal="center" vertical="center"/>
    </xf>
    <xf numFmtId="41" fontId="12" fillId="0" borderId="133" xfId="0" applyNumberFormat="1" applyFont="1" applyBorder="1" applyAlignment="1">
      <alignment horizontal="center" vertical="center"/>
    </xf>
    <xf numFmtId="41" fontId="17" fillId="0" borderId="64" xfId="0" applyNumberFormat="1" applyFont="1" applyBorder="1" applyAlignment="1">
      <alignment horizontal="center" vertical="center"/>
    </xf>
    <xf numFmtId="0" fontId="2" fillId="0" borderId="0" xfId="0" applyFont="1" applyAlignment="1">
      <alignment/>
    </xf>
    <xf numFmtId="49" fontId="2" fillId="0" borderId="21" xfId="0" applyNumberFormat="1" applyFont="1" applyBorder="1" applyAlignment="1">
      <alignment/>
    </xf>
    <xf numFmtId="0" fontId="5" fillId="0" borderId="21" xfId="0" applyFont="1" applyBorder="1" applyAlignment="1">
      <alignment horizontal="center"/>
    </xf>
    <xf numFmtId="49" fontId="2" fillId="0" borderId="0" xfId="0" applyNumberFormat="1" applyFont="1" applyAlignment="1">
      <alignment/>
    </xf>
    <xf numFmtId="0" fontId="6" fillId="0" borderId="0" xfId="0" applyFont="1" applyAlignment="1">
      <alignment horizontal="center" vertical="center"/>
    </xf>
    <xf numFmtId="0" fontId="5" fillId="0" borderId="134" xfId="0" applyFont="1" applyBorder="1" applyAlignment="1">
      <alignment horizontal="center" vertical="center" wrapText="1"/>
    </xf>
    <xf numFmtId="0" fontId="5" fillId="0" borderId="135" xfId="0" applyFont="1" applyBorder="1" applyAlignment="1">
      <alignment horizontal="center" vertical="center"/>
    </xf>
    <xf numFmtId="0" fontId="5" fillId="0" borderId="136" xfId="0" applyFont="1" applyBorder="1" applyAlignment="1">
      <alignment horizontal="center" vertical="center"/>
    </xf>
    <xf numFmtId="0" fontId="5" fillId="0" borderId="137" xfId="0" applyFont="1" applyBorder="1" applyAlignment="1">
      <alignment horizontal="center" vertical="center"/>
    </xf>
    <xf numFmtId="0" fontId="5" fillId="0" borderId="138" xfId="0" applyFont="1" applyBorder="1" applyAlignment="1">
      <alignment horizontal="center" vertical="center"/>
    </xf>
    <xf numFmtId="0" fontId="5" fillId="0" borderId="139" xfId="0" applyFont="1" applyBorder="1" applyAlignment="1">
      <alignment horizontal="center" vertical="center"/>
    </xf>
    <xf numFmtId="0" fontId="5" fillId="0" borderId="140" xfId="0" applyFont="1" applyBorder="1" applyAlignment="1">
      <alignment horizontal="center" vertical="center"/>
    </xf>
    <xf numFmtId="0" fontId="5" fillId="0" borderId="141" xfId="0" applyFont="1" applyBorder="1" applyAlignment="1">
      <alignment horizontal="center" vertical="center" wrapText="1"/>
    </xf>
    <xf numFmtId="0" fontId="4" fillId="0" borderId="86" xfId="0" applyFont="1" applyBorder="1" applyAlignment="1">
      <alignment vertical="center"/>
    </xf>
    <xf numFmtId="0" fontId="10" fillId="0" borderId="11" xfId="0" applyFont="1" applyBorder="1" applyAlignment="1">
      <alignment vertical="center"/>
    </xf>
    <xf numFmtId="0" fontId="10" fillId="0" borderId="142" xfId="0" applyFont="1" applyBorder="1" applyAlignment="1">
      <alignment horizontal="right" vertical="center"/>
    </xf>
    <xf numFmtId="0" fontId="10" fillId="0" borderId="23" xfId="0" applyFont="1" applyBorder="1" applyAlignment="1">
      <alignment horizontal="right" vertical="center"/>
    </xf>
    <xf numFmtId="0" fontId="10" fillId="0" borderId="0" xfId="0" applyFont="1" applyBorder="1" applyAlignment="1">
      <alignment horizontal="right" vertical="center"/>
    </xf>
    <xf numFmtId="0" fontId="10" fillId="0" borderId="24" xfId="0" applyFont="1" applyBorder="1" applyAlignment="1">
      <alignment horizontal="right" vertical="center"/>
    </xf>
    <xf numFmtId="0" fontId="10" fillId="0" borderId="86" xfId="0" applyFont="1" applyBorder="1" applyAlignment="1">
      <alignment horizontal="right" vertical="center"/>
    </xf>
    <xf numFmtId="0" fontId="10" fillId="0" borderId="143" xfId="0" applyFont="1" applyBorder="1" applyAlignment="1">
      <alignment vertical="center"/>
    </xf>
    <xf numFmtId="0" fontId="5" fillId="0" borderId="86" xfId="0" applyFont="1" applyBorder="1" applyAlignment="1">
      <alignment horizontal="left" vertical="center"/>
    </xf>
    <xf numFmtId="0" fontId="2" fillId="0" borderId="32" xfId="0" applyFont="1" applyBorder="1" applyAlignment="1">
      <alignment horizontal="center" vertical="center"/>
    </xf>
    <xf numFmtId="0" fontId="2" fillId="0" borderId="144" xfId="0" applyFont="1" applyBorder="1" applyAlignment="1">
      <alignment horizontal="right" vertical="center"/>
    </xf>
    <xf numFmtId="0" fontId="2" fillId="0" borderId="29" xfId="0" applyFont="1" applyBorder="1" applyAlignment="1">
      <alignment horizontal="right" vertical="center"/>
    </xf>
    <xf numFmtId="0" fontId="2" fillId="0" borderId="30" xfId="0" applyFont="1" applyBorder="1" applyAlignment="1">
      <alignment horizontal="right" vertical="center"/>
    </xf>
    <xf numFmtId="0" fontId="2" fillId="0" borderId="28" xfId="0" applyFont="1" applyBorder="1" applyAlignment="1">
      <alignment horizontal="right" vertical="center"/>
    </xf>
    <xf numFmtId="0" fontId="2" fillId="0" borderId="31" xfId="0" applyFont="1" applyBorder="1" applyAlignment="1">
      <alignment horizontal="right" vertical="center"/>
    </xf>
    <xf numFmtId="0" fontId="2" fillId="0" borderId="26" xfId="0" applyFont="1" applyBorder="1" applyAlignment="1">
      <alignment horizontal="right" vertical="center"/>
    </xf>
    <xf numFmtId="0" fontId="2" fillId="0" borderId="145" xfId="0" applyFont="1" applyBorder="1" applyAlignment="1">
      <alignment horizontal="center" vertical="center"/>
    </xf>
    <xf numFmtId="0" fontId="2" fillId="0" borderId="68" xfId="44" applyFont="1" applyFill="1" applyBorder="1" applyAlignment="1">
      <alignment vertical="center"/>
      <protection/>
    </xf>
    <xf numFmtId="0" fontId="5" fillId="0" borderId="39" xfId="0" applyFont="1" applyFill="1" applyBorder="1" applyAlignment="1">
      <alignment horizontal="center" vertical="center"/>
    </xf>
    <xf numFmtId="41" fontId="2" fillId="0" borderId="146" xfId="0" applyNumberFormat="1" applyFont="1" applyBorder="1" applyAlignment="1">
      <alignment horizontal="right" vertical="center"/>
    </xf>
    <xf numFmtId="41" fontId="2" fillId="0" borderId="36" xfId="0" applyNumberFormat="1" applyFont="1" applyBorder="1" applyAlignment="1">
      <alignment horizontal="right" vertical="center"/>
    </xf>
    <xf numFmtId="41" fontId="5" fillId="0" borderId="37" xfId="0" applyNumberFormat="1" applyFont="1" applyBorder="1" applyAlignment="1">
      <alignment horizontal="right" vertical="center"/>
    </xf>
    <xf numFmtId="41" fontId="2" fillId="0" borderId="35" xfId="0" applyNumberFormat="1" applyFont="1" applyBorder="1" applyAlignment="1">
      <alignment horizontal="right" vertical="center"/>
    </xf>
    <xf numFmtId="41" fontId="2" fillId="0" borderId="38" xfId="0" applyNumberFormat="1" applyFont="1" applyBorder="1" applyAlignment="1">
      <alignment horizontal="right" vertical="center"/>
    </xf>
    <xf numFmtId="41" fontId="5" fillId="0" borderId="33" xfId="0" applyNumberFormat="1" applyFont="1" applyBorder="1" applyAlignment="1">
      <alignment horizontal="right" vertical="center"/>
    </xf>
    <xf numFmtId="0" fontId="2" fillId="0" borderId="147" xfId="0" applyFont="1" applyBorder="1" applyAlignment="1">
      <alignment horizontal="center" vertical="center"/>
    </xf>
    <xf numFmtId="0" fontId="2" fillId="0" borderId="68" xfId="44" applyFont="1" applyFill="1" applyBorder="1" applyAlignment="1">
      <alignment horizontal="left" vertical="center"/>
      <protection/>
    </xf>
    <xf numFmtId="0" fontId="5" fillId="0" borderId="52" xfId="0" applyFont="1" applyBorder="1" applyAlignment="1">
      <alignment horizontal="center" vertical="center"/>
    </xf>
    <xf numFmtId="0" fontId="5" fillId="0" borderId="53" xfId="0" applyFont="1" applyBorder="1" applyAlignment="1">
      <alignment horizontal="center" vertical="center"/>
    </xf>
    <xf numFmtId="0" fontId="5" fillId="0" borderId="148" xfId="0" applyFont="1" applyBorder="1" applyAlignment="1">
      <alignment horizontal="right" vertical="center"/>
    </xf>
    <xf numFmtId="0" fontId="5" fillId="0" borderId="49" xfId="0" applyFont="1" applyBorder="1" applyAlignment="1">
      <alignment horizontal="right" vertical="center"/>
    </xf>
    <xf numFmtId="41" fontId="5" fillId="0" borderId="50" xfId="0" applyNumberFormat="1" applyFont="1" applyBorder="1" applyAlignment="1">
      <alignment horizontal="right" vertical="center"/>
    </xf>
    <xf numFmtId="0" fontId="5" fillId="0" borderId="48" xfId="0" applyFont="1" applyBorder="1" applyAlignment="1">
      <alignment horizontal="right" vertical="center"/>
    </xf>
    <xf numFmtId="0" fontId="5" fillId="0" borderId="51" xfId="0" applyFont="1" applyBorder="1" applyAlignment="1">
      <alignment horizontal="right" vertical="center"/>
    </xf>
    <xf numFmtId="0" fontId="5" fillId="0" borderId="52" xfId="0" applyFont="1" applyBorder="1" applyAlignment="1">
      <alignment horizontal="right" vertical="center"/>
    </xf>
    <xf numFmtId="0" fontId="5" fillId="0" borderId="149" xfId="0" applyFont="1" applyBorder="1" applyAlignment="1">
      <alignment horizontal="center" vertical="center"/>
    </xf>
    <xf numFmtId="0" fontId="5" fillId="0" borderId="68" xfId="0" applyFont="1" applyBorder="1" applyAlignment="1">
      <alignment horizontal="left" vertical="center"/>
    </xf>
    <xf numFmtId="0" fontId="2" fillId="0" borderId="39" xfId="0" applyFont="1" applyBorder="1" applyAlignment="1">
      <alignment horizontal="center" vertical="center"/>
    </xf>
    <xf numFmtId="0" fontId="2" fillId="0" borderId="150" xfId="0" applyFont="1" applyBorder="1" applyAlignment="1">
      <alignment horizontal="right" vertical="center"/>
    </xf>
    <xf numFmtId="0" fontId="2" fillId="0" borderId="151" xfId="0" applyFont="1" applyBorder="1" applyAlignment="1">
      <alignment horizontal="right" vertical="center"/>
    </xf>
    <xf numFmtId="0" fontId="2" fillId="0" borderId="152" xfId="0" applyFont="1" applyBorder="1" applyAlignment="1">
      <alignment horizontal="right" vertical="center"/>
    </xf>
    <xf numFmtId="0" fontId="2" fillId="0" borderId="100" xfId="0" applyFont="1" applyBorder="1" applyAlignment="1">
      <alignment horizontal="right" vertical="center"/>
    </xf>
    <xf numFmtId="0" fontId="2" fillId="0" borderId="68" xfId="0" applyFont="1" applyBorder="1" applyAlignment="1">
      <alignment horizontal="left" vertical="center"/>
    </xf>
    <xf numFmtId="0" fontId="2" fillId="0" borderId="90" xfId="0" applyFont="1" applyBorder="1" applyAlignment="1">
      <alignment horizontal="left" vertical="center"/>
    </xf>
    <xf numFmtId="0" fontId="5" fillId="0" borderId="91" xfId="0" applyFont="1" applyBorder="1" applyAlignment="1">
      <alignment horizontal="center" vertical="center"/>
    </xf>
    <xf numFmtId="41" fontId="2" fillId="0" borderId="153" xfId="0" applyNumberFormat="1" applyFont="1" applyBorder="1" applyAlignment="1">
      <alignment horizontal="right" vertical="center"/>
    </xf>
    <xf numFmtId="41" fontId="2" fillId="0" borderId="43" xfId="0" applyNumberFormat="1" applyFont="1" applyBorder="1" applyAlignment="1">
      <alignment horizontal="right" vertical="center"/>
    </xf>
    <xf numFmtId="41" fontId="2" fillId="0" borderId="42" xfId="0" applyNumberFormat="1" applyFont="1" applyBorder="1" applyAlignment="1">
      <alignment horizontal="right" vertical="center"/>
    </xf>
    <xf numFmtId="41" fontId="2" fillId="0" borderId="45" xfId="0" applyNumberFormat="1" applyFont="1" applyBorder="1" applyAlignment="1">
      <alignment horizontal="right" vertical="center"/>
    </xf>
    <xf numFmtId="0" fontId="5" fillId="0" borderId="50" xfId="0" applyFont="1" applyBorder="1" applyAlignment="1">
      <alignment horizontal="right" vertical="center"/>
    </xf>
    <xf numFmtId="0" fontId="5" fillId="0" borderId="66" xfId="0" applyFont="1" applyBorder="1" applyAlignment="1">
      <alignment horizontal="left" vertical="center"/>
    </xf>
    <xf numFmtId="0" fontId="5" fillId="0" borderId="32" xfId="0" applyFont="1" applyBorder="1" applyAlignment="1">
      <alignment horizontal="center" vertical="center"/>
    </xf>
    <xf numFmtId="0" fontId="2" fillId="0" borderId="66" xfId="0" applyFont="1" applyBorder="1" applyAlignment="1">
      <alignment horizontal="left" vertical="center"/>
    </xf>
    <xf numFmtId="41" fontId="5" fillId="0" borderId="71" xfId="0" applyNumberFormat="1" applyFont="1" applyBorder="1" applyAlignment="1">
      <alignment horizontal="right" vertical="center"/>
    </xf>
    <xf numFmtId="41" fontId="2" fillId="0" borderId="154" xfId="0" applyNumberFormat="1" applyFont="1" applyBorder="1" applyAlignment="1">
      <alignment horizontal="right" vertical="center"/>
    </xf>
    <xf numFmtId="41" fontId="2" fillId="0" borderId="133" xfId="0" applyNumberFormat="1" applyFont="1" applyBorder="1" applyAlignment="1">
      <alignment horizontal="right" vertical="center"/>
    </xf>
    <xf numFmtId="41" fontId="2" fillId="0" borderId="155" xfId="0" applyNumberFormat="1" applyFont="1" applyBorder="1" applyAlignment="1">
      <alignment horizontal="right" vertical="center"/>
    </xf>
    <xf numFmtId="41" fontId="5" fillId="0" borderId="72" xfId="0" applyNumberFormat="1" applyFont="1" applyBorder="1" applyAlignment="1">
      <alignment horizontal="right" vertical="center"/>
    </xf>
    <xf numFmtId="41" fontId="5" fillId="0" borderId="148" xfId="0" applyNumberFormat="1" applyFont="1" applyBorder="1" applyAlignment="1">
      <alignment horizontal="right" vertical="center"/>
    </xf>
    <xf numFmtId="41" fontId="5" fillId="0" borderId="49" xfId="0" applyNumberFormat="1" applyFont="1" applyBorder="1" applyAlignment="1">
      <alignment horizontal="right" vertical="center"/>
    </xf>
    <xf numFmtId="41" fontId="5" fillId="0" borderId="73" xfId="0" applyNumberFormat="1" applyFont="1" applyBorder="1" applyAlignment="1">
      <alignment horizontal="right" vertical="center"/>
    </xf>
    <xf numFmtId="41" fontId="5" fillId="0" borderId="113" xfId="0" applyNumberFormat="1" applyFont="1" applyBorder="1" applyAlignment="1">
      <alignment horizontal="right" vertical="center"/>
    </xf>
    <xf numFmtId="41" fontId="5" fillId="0" borderId="156" xfId="0" applyNumberFormat="1" applyFont="1" applyBorder="1" applyAlignment="1">
      <alignment horizontal="right" vertical="center"/>
    </xf>
    <xf numFmtId="41" fontId="5" fillId="0" borderId="157" xfId="0" applyNumberFormat="1" applyFont="1" applyBorder="1" applyAlignment="1">
      <alignment horizontal="right" vertical="center"/>
    </xf>
    <xf numFmtId="41" fontId="5" fillId="0" borderId="114" xfId="0" applyNumberFormat="1" applyFont="1" applyBorder="1" applyAlignment="1">
      <alignment horizontal="right" vertical="center"/>
    </xf>
    <xf numFmtId="1" fontId="2" fillId="0" borderId="144" xfId="0" applyNumberFormat="1" applyFont="1" applyBorder="1" applyAlignment="1">
      <alignment horizontal="right" vertical="center"/>
    </xf>
    <xf numFmtId="1" fontId="2" fillId="0" borderId="29" xfId="0" applyNumberFormat="1" applyFont="1" applyBorder="1" applyAlignment="1">
      <alignment horizontal="right" vertical="center"/>
    </xf>
    <xf numFmtId="1" fontId="2" fillId="0" borderId="30" xfId="0" applyNumberFormat="1" applyFont="1" applyBorder="1" applyAlignment="1">
      <alignment horizontal="right" vertical="center"/>
    </xf>
    <xf numFmtId="1" fontId="2" fillId="0" borderId="28" xfId="0" applyNumberFormat="1" applyFont="1" applyBorder="1" applyAlignment="1">
      <alignment horizontal="right" vertical="center"/>
    </xf>
    <xf numFmtId="1" fontId="2" fillId="0" borderId="31" xfId="0" applyNumberFormat="1" applyFont="1" applyBorder="1" applyAlignment="1">
      <alignment horizontal="right" vertical="center"/>
    </xf>
    <xf numFmtId="1" fontId="2" fillId="0" borderId="26" xfId="0" applyNumberFormat="1" applyFont="1" applyBorder="1" applyAlignment="1">
      <alignment horizontal="right" vertical="center"/>
    </xf>
    <xf numFmtId="1" fontId="2" fillId="0" borderId="146" xfId="0" applyNumberFormat="1" applyFont="1" applyBorder="1" applyAlignment="1">
      <alignment horizontal="right" vertical="center"/>
    </xf>
    <xf numFmtId="1" fontId="2" fillId="0" borderId="36" xfId="0" applyNumberFormat="1" applyFont="1" applyBorder="1" applyAlignment="1">
      <alignment horizontal="right" vertical="center"/>
    </xf>
    <xf numFmtId="1" fontId="5" fillId="0" borderId="44" xfId="0" applyNumberFormat="1" applyFont="1" applyBorder="1" applyAlignment="1">
      <alignment horizontal="right" vertical="center"/>
    </xf>
    <xf numFmtId="1" fontId="2" fillId="0" borderId="35" xfId="0" applyNumberFormat="1" applyFont="1" applyBorder="1" applyAlignment="1">
      <alignment horizontal="right" vertical="center"/>
    </xf>
    <xf numFmtId="1" fontId="2" fillId="0" borderId="38" xfId="0" applyNumberFormat="1" applyFont="1" applyBorder="1" applyAlignment="1">
      <alignment horizontal="right" vertical="center"/>
    </xf>
    <xf numFmtId="1" fontId="5" fillId="0" borderId="40" xfId="0" applyNumberFormat="1" applyFont="1" applyBorder="1" applyAlignment="1">
      <alignment horizontal="right" vertical="center"/>
    </xf>
    <xf numFmtId="0" fontId="5" fillId="0" borderId="85" xfId="0" applyFont="1" applyBorder="1" applyAlignment="1">
      <alignment horizontal="center" vertical="center"/>
    </xf>
    <xf numFmtId="1" fontId="5" fillId="0" borderId="158" xfId="0" applyNumberFormat="1" applyFont="1" applyBorder="1" applyAlignment="1">
      <alignment horizontal="right" vertical="center"/>
    </xf>
    <xf numFmtId="1" fontId="5" fillId="0" borderId="62" xfId="0" applyNumberFormat="1" applyFont="1" applyBorder="1" applyAlignment="1">
      <alignment horizontal="right" vertical="center"/>
    </xf>
    <xf numFmtId="1" fontId="5" fillId="0" borderId="79" xfId="0" applyNumberFormat="1" applyFont="1" applyBorder="1" applyAlignment="1">
      <alignment horizontal="right" vertical="center"/>
    </xf>
    <xf numFmtId="1" fontId="5" fillId="0" borderId="83" xfId="0" applyNumberFormat="1" applyFont="1" applyBorder="1" applyAlignment="1">
      <alignment horizontal="right" vertical="center"/>
    </xf>
    <xf numFmtId="1" fontId="5" fillId="0" borderId="84" xfId="0" applyNumberFormat="1" applyFont="1" applyBorder="1" applyAlignment="1">
      <alignment horizontal="right" vertical="center"/>
    </xf>
    <xf numFmtId="1" fontId="5" fillId="0" borderId="81" xfId="0" applyNumberFormat="1" applyFont="1" applyBorder="1" applyAlignment="1">
      <alignment horizontal="right" vertical="center"/>
    </xf>
    <xf numFmtId="0" fontId="5" fillId="0" borderId="159" xfId="0" applyFont="1" applyBorder="1" applyAlignment="1">
      <alignment horizontal="center" vertical="center"/>
    </xf>
    <xf numFmtId="0" fontId="5" fillId="34" borderId="52" xfId="0" applyFont="1" applyFill="1" applyBorder="1" applyAlignment="1">
      <alignment horizontal="center" vertical="center"/>
    </xf>
    <xf numFmtId="3" fontId="5" fillId="34" borderId="53" xfId="0" applyNumberFormat="1" applyFont="1" applyFill="1" applyBorder="1" applyAlignment="1">
      <alignment horizontal="center" vertical="center"/>
    </xf>
    <xf numFmtId="0" fontId="5" fillId="34" borderId="148" xfId="0" applyFont="1" applyFill="1" applyBorder="1" applyAlignment="1">
      <alignment horizontal="right" vertical="center"/>
    </xf>
    <xf numFmtId="0" fontId="5" fillId="34" borderId="49" xfId="0" applyFont="1" applyFill="1" applyBorder="1" applyAlignment="1">
      <alignment horizontal="right" vertical="center"/>
    </xf>
    <xf numFmtId="189" fontId="5" fillId="34" borderId="73" xfId="36" applyNumberFormat="1" applyFont="1" applyFill="1" applyBorder="1" applyAlignment="1">
      <alignment horizontal="right" vertical="center"/>
    </xf>
    <xf numFmtId="0" fontId="5" fillId="34" borderId="48" xfId="0" applyFont="1" applyFill="1" applyBorder="1" applyAlignment="1">
      <alignment horizontal="right" vertical="center"/>
    </xf>
    <xf numFmtId="0" fontId="5" fillId="34" borderId="51" xfId="0" applyFont="1" applyFill="1" applyBorder="1" applyAlignment="1">
      <alignment horizontal="right" vertical="center"/>
    </xf>
    <xf numFmtId="0" fontId="5" fillId="34" borderId="114" xfId="0" applyFont="1" applyFill="1" applyBorder="1" applyAlignment="1">
      <alignment horizontal="right" vertical="center"/>
    </xf>
    <xf numFmtId="0" fontId="5" fillId="34" borderId="149" xfId="0" applyFont="1" applyFill="1" applyBorder="1" applyAlignment="1">
      <alignment horizontal="center" vertical="center"/>
    </xf>
    <xf numFmtId="41" fontId="2" fillId="0" borderId="144" xfId="0" applyNumberFormat="1" applyFont="1" applyBorder="1" applyAlignment="1">
      <alignment horizontal="right" vertical="center"/>
    </xf>
    <xf numFmtId="41" fontId="2" fillId="0" borderId="29" xfId="0" applyNumberFormat="1" applyFont="1" applyBorder="1" applyAlignment="1">
      <alignment horizontal="right" vertical="center"/>
    </xf>
    <xf numFmtId="0" fontId="5" fillId="0" borderId="30" xfId="0" applyFont="1" applyBorder="1" applyAlignment="1">
      <alignment horizontal="right" vertical="center"/>
    </xf>
    <xf numFmtId="41" fontId="2" fillId="0" borderId="28" xfId="0" applyNumberFormat="1" applyFont="1" applyBorder="1" applyAlignment="1">
      <alignment horizontal="right" vertical="center"/>
    </xf>
    <xf numFmtId="0" fontId="5" fillId="0" borderId="26" xfId="0" applyFont="1" applyBorder="1" applyAlignment="1">
      <alignment horizontal="right" vertical="center"/>
    </xf>
    <xf numFmtId="41" fontId="5" fillId="0" borderId="30" xfId="0" applyNumberFormat="1" applyFont="1" applyBorder="1" applyAlignment="1">
      <alignment horizontal="right" vertical="center"/>
    </xf>
    <xf numFmtId="41" fontId="5" fillId="0" borderId="26" xfId="0" applyNumberFormat="1" applyFont="1" applyBorder="1" applyAlignment="1">
      <alignment horizontal="right" vertical="center"/>
    </xf>
    <xf numFmtId="0" fontId="5" fillId="0" borderId="32" xfId="0" applyNumberFormat="1" applyFont="1" applyBorder="1" applyAlignment="1">
      <alignment horizontal="center" vertical="center"/>
    </xf>
    <xf numFmtId="0" fontId="5" fillId="0" borderId="39" xfId="0" applyNumberFormat="1" applyFont="1" applyBorder="1" applyAlignment="1">
      <alignment horizontal="center" vertical="center"/>
    </xf>
    <xf numFmtId="0" fontId="5" fillId="35" borderId="52" xfId="0" applyFont="1" applyFill="1" applyBorder="1" applyAlignment="1">
      <alignment horizontal="center" vertical="center"/>
    </xf>
    <xf numFmtId="0" fontId="5" fillId="35" borderId="53" xfId="0" applyFont="1" applyFill="1" applyBorder="1" applyAlignment="1">
      <alignment horizontal="center" vertical="center"/>
    </xf>
    <xf numFmtId="1" fontId="5" fillId="35" borderId="148" xfId="0" applyNumberFormat="1" applyFont="1" applyFill="1" applyBorder="1" applyAlignment="1">
      <alignment horizontal="right" vertical="center"/>
    </xf>
    <xf numFmtId="1" fontId="5" fillId="35" borderId="49" xfId="0" applyNumberFormat="1" applyFont="1" applyFill="1" applyBorder="1" applyAlignment="1">
      <alignment horizontal="right" vertical="center"/>
    </xf>
    <xf numFmtId="1" fontId="5" fillId="35" borderId="50" xfId="0" applyNumberFormat="1" applyFont="1" applyFill="1" applyBorder="1" applyAlignment="1">
      <alignment horizontal="right" vertical="center"/>
    </xf>
    <xf numFmtId="1" fontId="5" fillId="35" borderId="48" xfId="0" applyNumberFormat="1" applyFont="1" applyFill="1" applyBorder="1" applyAlignment="1">
      <alignment horizontal="right" vertical="center"/>
    </xf>
    <xf numFmtId="1" fontId="5" fillId="35" borderId="52" xfId="0" applyNumberFormat="1" applyFont="1" applyFill="1" applyBorder="1" applyAlignment="1">
      <alignment horizontal="right" vertical="center"/>
    </xf>
    <xf numFmtId="1" fontId="5" fillId="35" borderId="149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5" fillId="34" borderId="122" xfId="0" applyFont="1" applyFill="1" applyBorder="1" applyAlignment="1">
      <alignment horizontal="center" vertical="center"/>
    </xf>
    <xf numFmtId="41" fontId="5" fillId="34" borderId="74" xfId="0" applyNumberFormat="1" applyFont="1" applyFill="1" applyBorder="1" applyAlignment="1">
      <alignment horizontal="center" vertical="center"/>
    </xf>
    <xf numFmtId="41" fontId="5" fillId="34" borderId="160" xfId="0" applyNumberFormat="1" applyFont="1" applyFill="1" applyBorder="1" applyAlignment="1">
      <alignment horizontal="center" vertical="center"/>
    </xf>
    <xf numFmtId="41" fontId="5" fillId="34" borderId="161" xfId="0" applyNumberFormat="1" applyFont="1" applyFill="1" applyBorder="1" applyAlignment="1">
      <alignment horizontal="center" vertical="center"/>
    </xf>
    <xf numFmtId="41" fontId="5" fillId="34" borderId="162" xfId="0" applyNumberFormat="1" applyFont="1" applyFill="1" applyBorder="1" applyAlignment="1">
      <alignment horizontal="center" vertical="center"/>
    </xf>
    <xf numFmtId="41" fontId="5" fillId="34" borderId="163" xfId="0" applyNumberFormat="1" applyFont="1" applyFill="1" applyBorder="1" applyAlignment="1">
      <alignment horizontal="center" vertical="center"/>
    </xf>
    <xf numFmtId="41" fontId="5" fillId="34" borderId="164" xfId="0" applyNumberFormat="1" applyFont="1" applyFill="1" applyBorder="1" applyAlignment="1">
      <alignment horizontal="center" vertical="center"/>
    </xf>
    <xf numFmtId="41" fontId="5" fillId="34" borderId="165" xfId="0" applyNumberFormat="1" applyFont="1" applyFill="1" applyBorder="1" applyAlignment="1">
      <alignment horizontal="center" vertical="center"/>
    </xf>
    <xf numFmtId="0" fontId="5" fillId="0" borderId="166" xfId="0" applyFont="1" applyBorder="1" applyAlignment="1">
      <alignment horizontal="center" vertical="center"/>
    </xf>
    <xf numFmtId="0" fontId="5" fillId="0" borderId="167" xfId="0" applyFont="1" applyBorder="1" applyAlignment="1">
      <alignment horizontal="center" vertical="center"/>
    </xf>
    <xf numFmtId="0" fontId="5" fillId="0" borderId="168" xfId="0" applyFont="1" applyBorder="1" applyAlignment="1">
      <alignment horizontal="center" vertical="center"/>
    </xf>
    <xf numFmtId="49" fontId="5" fillId="35" borderId="53" xfId="0" applyNumberFormat="1" applyFont="1" applyFill="1" applyBorder="1" applyAlignment="1">
      <alignment horizontal="center" vertical="center"/>
    </xf>
    <xf numFmtId="1" fontId="5" fillId="0" borderId="32" xfId="0" applyNumberFormat="1" applyFont="1" applyBorder="1" applyAlignment="1">
      <alignment horizontal="center" vertical="center"/>
    </xf>
    <xf numFmtId="1" fontId="5" fillId="0" borderId="39" xfId="0" applyNumberFormat="1" applyFont="1" applyBorder="1" applyAlignment="1">
      <alignment horizontal="center" vertical="center"/>
    </xf>
    <xf numFmtId="41" fontId="2" fillId="0" borderId="169" xfId="0" applyNumberFormat="1" applyFont="1" applyBorder="1" applyAlignment="1">
      <alignment horizontal="right" vertical="center"/>
    </xf>
    <xf numFmtId="41" fontId="2" fillId="0" borderId="23" xfId="0" applyNumberFormat="1" applyFont="1" applyBorder="1" applyAlignment="1">
      <alignment horizontal="right" vertical="center"/>
    </xf>
    <xf numFmtId="0" fontId="5" fillId="0" borderId="24" xfId="0" applyFont="1" applyBorder="1" applyAlignment="1">
      <alignment horizontal="right" vertical="center"/>
    </xf>
    <xf numFmtId="41" fontId="2" fillId="0" borderId="22" xfId="0" applyNumberFormat="1" applyFont="1" applyBorder="1" applyAlignment="1">
      <alignment horizontal="right" vertical="center"/>
    </xf>
    <xf numFmtId="0" fontId="5" fillId="0" borderId="10" xfId="0" applyFont="1" applyBorder="1" applyAlignment="1">
      <alignment horizontal="right" vertical="center"/>
    </xf>
    <xf numFmtId="0" fontId="2" fillId="0" borderId="143" xfId="0" applyFont="1" applyBorder="1" applyAlignment="1">
      <alignment horizontal="center" vertical="center"/>
    </xf>
    <xf numFmtId="0" fontId="5" fillId="0" borderId="11" xfId="0" applyNumberFormat="1" applyFont="1" applyBorder="1" applyAlignment="1">
      <alignment horizontal="center" vertical="center"/>
    </xf>
    <xf numFmtId="41" fontId="5" fillId="0" borderId="24" xfId="0" applyNumberFormat="1" applyFont="1" applyBorder="1" applyAlignment="1">
      <alignment horizontal="right" vertical="center"/>
    </xf>
    <xf numFmtId="41" fontId="5" fillId="0" borderId="10" xfId="0" applyNumberFormat="1" applyFont="1" applyBorder="1" applyAlignment="1">
      <alignment horizontal="right" vertical="center"/>
    </xf>
    <xf numFmtId="0" fontId="2" fillId="0" borderId="170" xfId="0" applyFont="1" applyBorder="1" applyAlignment="1">
      <alignment horizontal="center" vertical="center"/>
    </xf>
    <xf numFmtId="0" fontId="5" fillId="0" borderId="90" xfId="0" applyFont="1" applyBorder="1" applyAlignment="1">
      <alignment horizontal="left" vertical="center"/>
    </xf>
    <xf numFmtId="0" fontId="5" fillId="0" borderId="91" xfId="0" applyNumberFormat="1" applyFont="1" applyBorder="1" applyAlignment="1">
      <alignment horizontal="center" vertical="center"/>
    </xf>
    <xf numFmtId="0" fontId="2" fillId="0" borderId="171" xfId="0" applyFont="1" applyBorder="1" applyAlignment="1">
      <alignment horizontal="left" vertical="center"/>
    </xf>
    <xf numFmtId="1" fontId="5" fillId="0" borderId="13" xfId="0" applyNumberFormat="1" applyFont="1" applyBorder="1" applyAlignment="1">
      <alignment horizontal="center" vertical="center"/>
    </xf>
    <xf numFmtId="41" fontId="2" fillId="0" borderId="172" xfId="0" applyNumberFormat="1" applyFont="1" applyBorder="1" applyAlignment="1">
      <alignment horizontal="right" vertical="center"/>
    </xf>
    <xf numFmtId="41" fontId="2" fillId="0" borderId="129" xfId="0" applyNumberFormat="1" applyFont="1" applyBorder="1" applyAlignment="1">
      <alignment horizontal="right" vertical="center"/>
    </xf>
    <xf numFmtId="41" fontId="5" fillId="0" borderId="69" xfId="0" applyNumberFormat="1" applyFont="1" applyBorder="1" applyAlignment="1">
      <alignment horizontal="right" vertical="center"/>
    </xf>
    <xf numFmtId="41" fontId="2" fillId="0" borderId="128" xfId="0" applyNumberFormat="1" applyFont="1" applyBorder="1" applyAlignment="1">
      <alignment horizontal="center" vertical="center"/>
    </xf>
    <xf numFmtId="41" fontId="2" fillId="0" borderId="129" xfId="0" applyNumberFormat="1" applyFont="1" applyBorder="1" applyAlignment="1">
      <alignment horizontal="center" vertical="center"/>
    </xf>
    <xf numFmtId="41" fontId="5" fillId="0" borderId="12" xfId="0" applyNumberFormat="1" applyFont="1" applyBorder="1" applyAlignment="1">
      <alignment horizontal="right" vertical="center"/>
    </xf>
    <xf numFmtId="0" fontId="2" fillId="0" borderId="173" xfId="0" applyFont="1" applyBorder="1" applyAlignment="1">
      <alignment horizontal="center" vertical="center"/>
    </xf>
    <xf numFmtId="0" fontId="10" fillId="0" borderId="0" xfId="0" applyFont="1" applyAlignment="1">
      <alignment/>
    </xf>
    <xf numFmtId="49" fontId="3" fillId="0" borderId="0" xfId="0" applyNumberFormat="1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20" fillId="0" borderId="0" xfId="0" applyFont="1" applyAlignment="1">
      <alignment vertical="center"/>
    </xf>
    <xf numFmtId="0" fontId="2" fillId="0" borderId="96" xfId="0" applyFont="1" applyBorder="1" applyAlignment="1">
      <alignment vertical="center"/>
    </xf>
    <xf numFmtId="0" fontId="2" fillId="0" borderId="62" xfId="0" applyFont="1" applyBorder="1" applyAlignment="1">
      <alignment vertical="center"/>
    </xf>
    <xf numFmtId="0" fontId="2" fillId="0" borderId="131" xfId="0" applyFont="1" applyBorder="1" applyAlignment="1">
      <alignment vertical="center"/>
    </xf>
    <xf numFmtId="41" fontId="2" fillId="0" borderId="103" xfId="0" applyNumberFormat="1" applyFont="1" applyBorder="1" applyAlignment="1">
      <alignment vertical="center"/>
    </xf>
    <xf numFmtId="41" fontId="2" fillId="0" borderId="129" xfId="0" applyNumberFormat="1" applyFont="1" applyBorder="1" applyAlignment="1">
      <alignment vertical="center"/>
    </xf>
    <xf numFmtId="49" fontId="5" fillId="0" borderId="0" xfId="0" applyNumberFormat="1" applyFont="1" applyAlignment="1">
      <alignment horizontal="centerContinuous" vertical="center"/>
    </xf>
    <xf numFmtId="0" fontId="5" fillId="0" borderId="0" xfId="0" applyFont="1" applyAlignment="1">
      <alignment horizontal="centerContinuous" vertical="center"/>
    </xf>
    <xf numFmtId="0" fontId="2" fillId="0" borderId="23" xfId="0" applyFont="1" applyBorder="1" applyAlignment="1">
      <alignment vertical="center"/>
    </xf>
    <xf numFmtId="49" fontId="5" fillId="0" borderId="61" xfId="0" applyNumberFormat="1" applyFont="1" applyBorder="1" applyAlignment="1">
      <alignment horizontal="centerContinuous" vertical="center"/>
    </xf>
    <xf numFmtId="49" fontId="5" fillId="0" borderId="75" xfId="0" applyNumberFormat="1" applyFont="1" applyBorder="1" applyAlignment="1">
      <alignment vertical="center"/>
    </xf>
    <xf numFmtId="0" fontId="2" fillId="0" borderId="64" xfId="0" applyFont="1" applyBorder="1" applyAlignment="1">
      <alignment horizontal="center" vertical="center"/>
    </xf>
    <xf numFmtId="49" fontId="14" fillId="0" borderId="21" xfId="0" applyNumberFormat="1" applyFont="1" applyBorder="1" applyAlignment="1">
      <alignment vertical="center"/>
    </xf>
    <xf numFmtId="41" fontId="17" fillId="0" borderId="0" xfId="0" applyNumberFormat="1" applyFont="1" applyBorder="1" applyAlignment="1">
      <alignment horizontal="center" vertical="center"/>
    </xf>
    <xf numFmtId="41" fontId="5" fillId="0" borderId="18" xfId="0" applyNumberFormat="1" applyFont="1" applyBorder="1" applyAlignment="1">
      <alignment horizontal="center" vertical="center"/>
    </xf>
    <xf numFmtId="41" fontId="5" fillId="0" borderId="78" xfId="0" applyNumberFormat="1" applyFont="1" applyBorder="1" applyAlignment="1">
      <alignment horizontal="center" vertical="center"/>
    </xf>
    <xf numFmtId="49" fontId="5" fillId="0" borderId="61" xfId="0" applyNumberFormat="1" applyFont="1" applyBorder="1" applyAlignment="1">
      <alignment horizontal="left" vertical="center"/>
    </xf>
    <xf numFmtId="41" fontId="5" fillId="0" borderId="82" xfId="0" applyNumberFormat="1" applyFont="1" applyBorder="1" applyAlignment="1">
      <alignment horizontal="center" vertical="center"/>
    </xf>
    <xf numFmtId="41" fontId="5" fillId="0" borderId="23" xfId="0" applyNumberFormat="1" applyFont="1" applyBorder="1" applyAlignment="1">
      <alignment horizontal="center" vertical="center"/>
    </xf>
    <xf numFmtId="41" fontId="5" fillId="0" borderId="22" xfId="0" applyNumberFormat="1" applyFont="1" applyBorder="1" applyAlignment="1">
      <alignment horizontal="center" vertical="center"/>
    </xf>
    <xf numFmtId="41" fontId="5" fillId="0" borderId="130" xfId="0" applyNumberFormat="1" applyFont="1" applyBorder="1" applyAlignment="1">
      <alignment horizontal="center" vertical="center"/>
    </xf>
    <xf numFmtId="41" fontId="5" fillId="0" borderId="25" xfId="0" applyNumberFormat="1" applyFont="1" applyBorder="1" applyAlignment="1">
      <alignment horizontal="center" vertical="center"/>
    </xf>
    <xf numFmtId="49" fontId="15" fillId="0" borderId="21" xfId="0" applyNumberFormat="1" applyFont="1" applyBorder="1" applyAlignment="1">
      <alignment horizontal="left" vertical="center"/>
    </xf>
    <xf numFmtId="41" fontId="18" fillId="0" borderId="64" xfId="0" applyNumberFormat="1" applyFont="1" applyBorder="1" applyAlignment="1">
      <alignment horizontal="center" vertical="center"/>
    </xf>
    <xf numFmtId="41" fontId="18" fillId="0" borderId="0" xfId="0" applyNumberFormat="1" applyFont="1" applyBorder="1" applyAlignment="1">
      <alignment horizontal="center" vertical="center"/>
    </xf>
    <xf numFmtId="0" fontId="5" fillId="0" borderId="82" xfId="0" applyFont="1" applyBorder="1" applyAlignment="1">
      <alignment horizontal="center" vertical="center"/>
    </xf>
    <xf numFmtId="0" fontId="17" fillId="0" borderId="64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17" fillId="0" borderId="0" xfId="0" applyFont="1" applyBorder="1" applyAlignment="1">
      <alignment horizontal="center" vertical="center"/>
    </xf>
    <xf numFmtId="41" fontId="5" fillId="0" borderId="127" xfId="0" applyNumberFormat="1" applyFont="1" applyBorder="1" applyAlignment="1">
      <alignment horizontal="center" vertical="center"/>
    </xf>
    <xf numFmtId="49" fontId="2" fillId="0" borderId="34" xfId="0" applyNumberFormat="1" applyFont="1" applyBorder="1" applyAlignment="1">
      <alignment horizontal="left" vertical="center"/>
    </xf>
    <xf numFmtId="41" fontId="5" fillId="0" borderId="45" xfId="0" applyNumberFormat="1" applyFont="1" applyBorder="1" applyAlignment="1">
      <alignment horizontal="center" vertical="center"/>
    </xf>
    <xf numFmtId="49" fontId="7" fillId="0" borderId="21" xfId="0" applyNumberFormat="1" applyFont="1" applyBorder="1" applyAlignment="1">
      <alignment horizontal="left" vertical="center"/>
    </xf>
    <xf numFmtId="41" fontId="17" fillId="0" borderId="174" xfId="0" applyNumberFormat="1" applyFont="1" applyBorder="1" applyAlignment="1">
      <alignment horizontal="center" vertical="center"/>
    </xf>
    <xf numFmtId="49" fontId="5" fillId="0" borderId="175" xfId="0" applyNumberFormat="1" applyFont="1" applyBorder="1" applyAlignment="1">
      <alignment horizontal="center" vertical="center"/>
    </xf>
    <xf numFmtId="41" fontId="5" fillId="0" borderId="176" xfId="0" applyNumberFormat="1" applyFont="1" applyBorder="1" applyAlignment="1">
      <alignment horizontal="center" vertical="center"/>
    </xf>
    <xf numFmtId="41" fontId="5" fillId="0" borderId="175" xfId="0" applyNumberFormat="1" applyFont="1" applyBorder="1" applyAlignment="1">
      <alignment horizontal="center" vertical="center"/>
    </xf>
    <xf numFmtId="41" fontId="5" fillId="0" borderId="177" xfId="0" applyNumberFormat="1" applyFont="1" applyBorder="1" applyAlignment="1">
      <alignment horizontal="center" vertical="center"/>
    </xf>
    <xf numFmtId="41" fontId="5" fillId="0" borderId="137" xfId="0" applyNumberFormat="1" applyFont="1" applyBorder="1" applyAlignment="1">
      <alignment horizontal="center" vertical="center"/>
    </xf>
    <xf numFmtId="49" fontId="5" fillId="0" borderId="178" xfId="0" applyNumberFormat="1" applyFont="1" applyBorder="1" applyAlignment="1">
      <alignment horizontal="center" vertical="center"/>
    </xf>
    <xf numFmtId="41" fontId="5" fillId="0" borderId="179" xfId="0" applyNumberFormat="1" applyFont="1" applyBorder="1" applyAlignment="1">
      <alignment horizontal="center" vertical="center"/>
    </xf>
    <xf numFmtId="41" fontId="5" fillId="0" borderId="178" xfId="0" applyNumberFormat="1" applyFont="1" applyBorder="1" applyAlignment="1">
      <alignment horizontal="center" vertical="center"/>
    </xf>
    <xf numFmtId="0" fontId="18" fillId="0" borderId="64" xfId="0" applyFont="1" applyBorder="1" applyAlignment="1">
      <alignment horizontal="center" vertical="center"/>
    </xf>
    <xf numFmtId="0" fontId="18" fillId="0" borderId="0" xfId="0" applyFont="1" applyBorder="1" applyAlignment="1">
      <alignment horizontal="center" vertical="center"/>
    </xf>
    <xf numFmtId="49" fontId="5" fillId="0" borderId="180" xfId="0" applyNumberFormat="1" applyFont="1" applyBorder="1" applyAlignment="1">
      <alignment horizontal="center" vertical="center"/>
    </xf>
    <xf numFmtId="41" fontId="5" fillId="0" borderId="181" xfId="0" applyNumberFormat="1" applyFont="1" applyBorder="1" applyAlignment="1">
      <alignment horizontal="center" vertical="center"/>
    </xf>
    <xf numFmtId="41" fontId="5" fillId="0" borderId="182" xfId="0" applyNumberFormat="1" applyFont="1" applyBorder="1" applyAlignment="1">
      <alignment horizontal="center" vertical="center"/>
    </xf>
    <xf numFmtId="41" fontId="17" fillId="0" borderId="183" xfId="0" applyNumberFormat="1" applyFont="1" applyBorder="1" applyAlignment="1">
      <alignment horizontal="center" vertical="center"/>
    </xf>
    <xf numFmtId="41" fontId="5" fillId="0" borderId="184" xfId="0" applyNumberFormat="1" applyFont="1" applyBorder="1" applyAlignment="1">
      <alignment horizontal="center" vertical="center"/>
    </xf>
    <xf numFmtId="41" fontId="17" fillId="0" borderId="185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Continuous" vertical="center"/>
    </xf>
    <xf numFmtId="49" fontId="3" fillId="0" borderId="16" xfId="0" applyNumberFormat="1" applyFont="1" applyBorder="1" applyAlignment="1">
      <alignment horizontal="center" vertical="center"/>
    </xf>
    <xf numFmtId="49" fontId="2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Continuous" vertical="center"/>
    </xf>
    <xf numFmtId="0" fontId="3" fillId="0" borderId="0" xfId="0" applyFont="1" applyBorder="1" applyAlignment="1">
      <alignment horizontal="centerContinuous" vertical="center"/>
    </xf>
    <xf numFmtId="41" fontId="5" fillId="0" borderId="62" xfId="0" applyNumberFormat="1" applyFont="1" applyBorder="1" applyAlignment="1">
      <alignment horizontal="center" vertical="center"/>
    </xf>
    <xf numFmtId="41" fontId="5" fillId="0" borderId="132" xfId="0" applyNumberFormat="1" applyFont="1" applyBorder="1" applyAlignment="1">
      <alignment horizontal="center" vertical="center"/>
    </xf>
    <xf numFmtId="41" fontId="5" fillId="0" borderId="131" xfId="0" applyNumberFormat="1" applyFont="1" applyBorder="1" applyAlignment="1">
      <alignment horizontal="center" vertical="center"/>
    </xf>
    <xf numFmtId="0" fontId="9" fillId="0" borderId="109" xfId="0" applyFont="1" applyBorder="1" applyAlignment="1">
      <alignment horizontal="centerContinuous" vertical="center"/>
    </xf>
    <xf numFmtId="0" fontId="9" fillId="0" borderId="75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/>
    </xf>
    <xf numFmtId="0" fontId="7" fillId="0" borderId="26" xfId="0" applyFont="1" applyBorder="1" applyAlignment="1">
      <alignment horizontal="center" vertical="center"/>
    </xf>
    <xf numFmtId="0" fontId="9" fillId="0" borderId="130" xfId="0" applyFont="1" applyBorder="1" applyAlignment="1">
      <alignment horizontal="center" vertical="center"/>
    </xf>
    <xf numFmtId="0" fontId="7" fillId="0" borderId="131" xfId="0" applyFont="1" applyBorder="1" applyAlignment="1">
      <alignment vertical="center"/>
    </xf>
    <xf numFmtId="0" fontId="7" fillId="0" borderId="75" xfId="0" applyFont="1" applyBorder="1" applyAlignment="1">
      <alignment horizontal="center" vertical="center"/>
    </xf>
    <xf numFmtId="49" fontId="9" fillId="0" borderId="16" xfId="0" applyNumberFormat="1" applyFont="1" applyBorder="1" applyAlignment="1">
      <alignment horizontal="center" vertical="center"/>
    </xf>
    <xf numFmtId="0" fontId="7" fillId="0" borderId="14" xfId="0" applyFont="1" applyBorder="1" applyAlignment="1">
      <alignment horizontal="center" vertical="center"/>
    </xf>
    <xf numFmtId="0" fontId="9" fillId="0" borderId="21" xfId="0" applyFont="1" applyBorder="1" applyAlignment="1">
      <alignment horizontal="center" vertical="center"/>
    </xf>
    <xf numFmtId="0" fontId="9" fillId="0" borderId="0" xfId="0" applyFont="1" applyAlignment="1">
      <alignment horizontal="centerContinuous" vertical="center"/>
    </xf>
    <xf numFmtId="49" fontId="9" fillId="0" borderId="0" xfId="0" applyNumberFormat="1" applyFont="1" applyBorder="1" applyAlignment="1">
      <alignment horizontal="center" vertical="center"/>
    </xf>
    <xf numFmtId="0" fontId="9" fillId="0" borderId="10" xfId="0" applyFont="1" applyBorder="1" applyAlignment="1">
      <alignment horizontal="center" vertical="center"/>
    </xf>
    <xf numFmtId="0" fontId="7" fillId="0" borderId="12" xfId="0" applyFont="1" applyBorder="1" applyAlignment="1">
      <alignment horizontal="center" vertical="center"/>
    </xf>
    <xf numFmtId="0" fontId="7" fillId="0" borderId="0" xfId="0" applyFont="1" applyAlignment="1">
      <alignment vertical="center"/>
    </xf>
    <xf numFmtId="0" fontId="16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Border="1" applyAlignment="1">
      <alignment vertical="center"/>
    </xf>
    <xf numFmtId="0" fontId="7" fillId="0" borderId="27" xfId="0" applyFont="1" applyBorder="1" applyAlignment="1">
      <alignment horizontal="center" vertical="center"/>
    </xf>
    <xf numFmtId="0" fontId="7" fillId="0" borderId="61" xfId="0" applyFont="1" applyBorder="1" applyAlignment="1">
      <alignment vertical="center"/>
    </xf>
    <xf numFmtId="0" fontId="7" fillId="0" borderId="61" xfId="0" applyFont="1" applyBorder="1" applyAlignment="1">
      <alignment horizontal="center" vertical="center"/>
    </xf>
    <xf numFmtId="49" fontId="5" fillId="0" borderId="46" xfId="0" applyNumberFormat="1" applyFont="1" applyBorder="1" applyAlignment="1">
      <alignment horizontal="center" vertical="center" wrapText="1"/>
    </xf>
    <xf numFmtId="41" fontId="5" fillId="0" borderId="92" xfId="0" applyNumberFormat="1" applyFont="1" applyBorder="1" applyAlignment="1">
      <alignment horizontal="center" vertical="center" wrapText="1"/>
    </xf>
    <xf numFmtId="0" fontId="16" fillId="0" borderId="110" xfId="0" applyFont="1" applyBorder="1" applyAlignment="1">
      <alignment horizontal="center" vertical="center" wrapText="1"/>
    </xf>
    <xf numFmtId="0" fontId="16" fillId="0" borderId="47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9" fillId="0" borderId="130" xfId="0" applyFont="1" applyBorder="1" applyAlignment="1">
      <alignment horizontal="center" vertical="center" wrapText="1"/>
    </xf>
    <xf numFmtId="0" fontId="9" fillId="0" borderId="109" xfId="0" applyFont="1" applyBorder="1" applyAlignment="1">
      <alignment horizontal="center" vertical="center" wrapText="1"/>
    </xf>
    <xf numFmtId="0" fontId="71" fillId="0" borderId="0" xfId="0" applyFont="1" applyAlignment="1">
      <alignment horizontal="center" vertical="center"/>
    </xf>
    <xf numFmtId="41" fontId="2" fillId="0" borderId="21" xfId="0" applyNumberFormat="1" applyFont="1" applyBorder="1" applyAlignment="1">
      <alignment horizontal="right" vertical="center"/>
    </xf>
    <xf numFmtId="41" fontId="5" fillId="0" borderId="21" xfId="0" applyNumberFormat="1" applyFont="1" applyBorder="1" applyAlignment="1">
      <alignment horizontal="right" vertical="center"/>
    </xf>
    <xf numFmtId="41" fontId="5" fillId="0" borderId="109" xfId="0" applyNumberFormat="1" applyFont="1" applyBorder="1" applyAlignment="1">
      <alignment horizontal="right" vertical="center"/>
    </xf>
    <xf numFmtId="41" fontId="72" fillId="0" borderId="0" xfId="0" applyNumberFormat="1" applyFont="1" applyBorder="1" applyAlignment="1">
      <alignment horizontal="center" vertical="center"/>
    </xf>
    <xf numFmtId="49" fontId="6" fillId="0" borderId="0" xfId="0" applyNumberFormat="1" applyFont="1" applyBorder="1" applyAlignment="1">
      <alignment horizontal="center" vertical="center"/>
    </xf>
    <xf numFmtId="41" fontId="6" fillId="0" borderId="0" xfId="0" applyNumberFormat="1" applyFont="1" applyBorder="1" applyAlignment="1">
      <alignment horizontal="center" vertical="center"/>
    </xf>
    <xf numFmtId="41" fontId="73" fillId="0" borderId="0" xfId="0" applyNumberFormat="1" applyFont="1" applyBorder="1" applyAlignment="1">
      <alignment horizontal="center" vertical="center"/>
    </xf>
    <xf numFmtId="41" fontId="2" fillId="0" borderId="0" xfId="0" applyNumberFormat="1" applyFont="1" applyAlignment="1">
      <alignment horizontal="center" vertical="center"/>
    </xf>
    <xf numFmtId="0" fontId="5" fillId="0" borderId="0" xfId="0" applyFont="1" applyAlignment="1">
      <alignment/>
    </xf>
    <xf numFmtId="41" fontId="2" fillId="0" borderId="21" xfId="0" applyNumberFormat="1" applyFont="1" applyBorder="1" applyAlignment="1">
      <alignment horizontal="right"/>
    </xf>
    <xf numFmtId="41" fontId="5" fillId="0" borderId="21" xfId="0" applyNumberFormat="1" applyFont="1" applyBorder="1" applyAlignment="1">
      <alignment horizontal="right"/>
    </xf>
    <xf numFmtId="49" fontId="7" fillId="0" borderId="0" xfId="0" applyNumberFormat="1" applyFont="1" applyAlignment="1">
      <alignment/>
    </xf>
    <xf numFmtId="0" fontId="2" fillId="0" borderId="0" xfId="0" applyFont="1" applyFill="1" applyAlignment="1">
      <alignment horizontal="center"/>
    </xf>
    <xf numFmtId="41" fontId="5" fillId="0" borderId="61" xfId="0" applyNumberFormat="1" applyFont="1" applyBorder="1" applyAlignment="1">
      <alignment horizontal="center" vertical="center"/>
    </xf>
    <xf numFmtId="41" fontId="5" fillId="0" borderId="115" xfId="0" applyNumberFormat="1" applyFont="1" applyBorder="1" applyAlignment="1">
      <alignment horizontal="center" vertical="center"/>
    </xf>
    <xf numFmtId="41" fontId="5" fillId="0" borderId="46" xfId="0" applyNumberFormat="1" applyFont="1" applyBorder="1" applyAlignment="1">
      <alignment horizontal="center" vertical="center" wrapText="1"/>
    </xf>
    <xf numFmtId="41" fontId="5" fillId="0" borderId="48" xfId="0" applyNumberFormat="1" applyFont="1" applyBorder="1" applyAlignment="1">
      <alignment horizontal="center" vertical="center" wrapText="1"/>
    </xf>
    <xf numFmtId="41" fontId="5" fillId="0" borderId="49" xfId="0" applyNumberFormat="1" applyFont="1" applyBorder="1" applyAlignment="1">
      <alignment horizontal="center" vertical="center" wrapText="1"/>
    </xf>
    <xf numFmtId="0" fontId="21" fillId="0" borderId="21" xfId="0" applyFont="1" applyBorder="1" applyAlignment="1">
      <alignment horizontal="left" vertical="center"/>
    </xf>
    <xf numFmtId="0" fontId="8" fillId="0" borderId="75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/>
    </xf>
    <xf numFmtId="41" fontId="7" fillId="0" borderId="21" xfId="0" applyNumberFormat="1" applyFont="1" applyFill="1" applyBorder="1" applyAlignment="1">
      <alignment horizontal="center" vertical="center"/>
    </xf>
    <xf numFmtId="41" fontId="9" fillId="0" borderId="21" xfId="0" applyNumberFormat="1" applyFont="1" applyFill="1" applyBorder="1" applyAlignment="1">
      <alignment horizontal="center" vertical="center"/>
    </xf>
    <xf numFmtId="3" fontId="7" fillId="0" borderId="0" xfId="0" applyNumberFormat="1" applyFont="1" applyFill="1" applyAlignment="1">
      <alignment horizontal="center" vertical="center"/>
    </xf>
    <xf numFmtId="0" fontId="7" fillId="0" borderId="0" xfId="0" applyFont="1" applyFill="1" applyAlignment="1">
      <alignment horizontal="center" vertical="center"/>
    </xf>
    <xf numFmtId="49" fontId="9" fillId="0" borderId="116" xfId="0" applyNumberFormat="1" applyFont="1" applyBorder="1" applyAlignment="1">
      <alignment horizontal="center" vertical="center"/>
    </xf>
    <xf numFmtId="49" fontId="9" fillId="0" borderId="21" xfId="0" applyNumberFormat="1" applyFont="1" applyBorder="1" applyAlignment="1">
      <alignment horizontal="left" vertical="center"/>
    </xf>
    <xf numFmtId="41" fontId="9" fillId="19" borderId="74" xfId="0" applyNumberFormat="1" applyFont="1" applyFill="1" applyBorder="1" applyAlignment="1">
      <alignment horizontal="center" vertical="center"/>
    </xf>
    <xf numFmtId="41" fontId="5" fillId="36" borderId="122" xfId="0" applyNumberFormat="1" applyFont="1" applyFill="1" applyBorder="1" applyAlignment="1">
      <alignment horizontal="center" vertical="center"/>
    </xf>
    <xf numFmtId="41" fontId="5" fillId="19" borderId="74" xfId="0" applyNumberFormat="1" applyFont="1" applyFill="1" applyBorder="1" applyAlignment="1">
      <alignment horizontal="center" vertical="center"/>
    </xf>
    <xf numFmtId="41" fontId="5" fillId="19" borderId="122" xfId="0" applyNumberFormat="1" applyFont="1" applyFill="1" applyBorder="1" applyAlignment="1">
      <alignment horizontal="center" vertical="center"/>
    </xf>
    <xf numFmtId="41" fontId="5" fillId="19" borderId="186" xfId="0" applyNumberFormat="1" applyFont="1" applyFill="1" applyBorder="1" applyAlignment="1">
      <alignment horizontal="center" vertical="center"/>
    </xf>
    <xf numFmtId="41" fontId="5" fillId="19" borderId="110" xfId="0" applyNumberFormat="1" applyFont="1" applyFill="1" applyBorder="1" applyAlignment="1">
      <alignment horizontal="center" vertical="center"/>
    </xf>
    <xf numFmtId="0" fontId="23" fillId="0" borderId="0" xfId="0" applyFont="1" applyAlignment="1">
      <alignment vertical="center"/>
    </xf>
    <xf numFmtId="0" fontId="1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2" fillId="0" borderId="0" xfId="0" applyFont="1" applyAlignment="1">
      <alignment horizontal="center" vertical="center" wrapText="1"/>
    </xf>
    <xf numFmtId="0" fontId="25" fillId="0" borderId="0" xfId="0" applyFont="1" applyAlignment="1">
      <alignment horizontal="center" vertical="center" wrapText="1"/>
    </xf>
    <xf numFmtId="0" fontId="26" fillId="0" borderId="0" xfId="0" applyFont="1" applyAlignment="1">
      <alignment horizontal="center" vertical="center" wrapText="1"/>
    </xf>
    <xf numFmtId="0" fontId="25" fillId="0" borderId="0" xfId="0" applyFont="1" applyAlignment="1">
      <alignment vertical="center" wrapText="1"/>
    </xf>
    <xf numFmtId="0" fontId="28" fillId="0" borderId="0" xfId="0" applyFont="1" applyAlignment="1">
      <alignment/>
    </xf>
    <xf numFmtId="0" fontId="30" fillId="0" borderId="0" xfId="0" applyFont="1" applyAlignment="1">
      <alignment vertical="center"/>
    </xf>
    <xf numFmtId="0" fontId="27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vertical="center" wrapText="1"/>
    </xf>
    <xf numFmtId="0" fontId="5" fillId="0" borderId="0" xfId="0" applyFont="1" applyAlignment="1">
      <alignment vertical="center" wrapText="1"/>
    </xf>
    <xf numFmtId="0" fontId="24" fillId="0" borderId="0" xfId="0" applyFont="1" applyAlignment="1">
      <alignment vertical="center" wrapText="1"/>
    </xf>
    <xf numFmtId="0" fontId="26" fillId="0" borderId="0" xfId="0" applyFont="1" applyAlignment="1">
      <alignment vertical="center" wrapText="1"/>
    </xf>
    <xf numFmtId="0" fontId="5" fillId="0" borderId="187" xfId="0" applyFont="1" applyBorder="1" applyAlignment="1">
      <alignment horizontal="center" vertical="center"/>
    </xf>
    <xf numFmtId="0" fontId="5" fillId="0" borderId="188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61" xfId="0" applyFont="1" applyBorder="1" applyAlignment="1">
      <alignment vertical="center"/>
    </xf>
    <xf numFmtId="0" fontId="5" fillId="0" borderId="75" xfId="0" applyFont="1" applyBorder="1" applyAlignment="1">
      <alignment vertical="center"/>
    </xf>
    <xf numFmtId="0" fontId="5" fillId="0" borderId="127" xfId="0" applyFont="1" applyBorder="1" applyAlignment="1">
      <alignment horizontal="center" vertical="center"/>
    </xf>
    <xf numFmtId="0" fontId="5" fillId="0" borderId="189" xfId="0" applyFont="1" applyBorder="1" applyAlignment="1">
      <alignment horizontal="center" vertical="center"/>
    </xf>
    <xf numFmtId="0" fontId="5" fillId="0" borderId="19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6" xfId="0" applyFont="1" applyBorder="1" applyAlignment="1">
      <alignment horizontal="center" vertical="center"/>
    </xf>
    <xf numFmtId="0" fontId="5" fillId="0" borderId="17" xfId="0" applyFont="1" applyBorder="1" applyAlignment="1">
      <alignment horizontal="center" vertical="center"/>
    </xf>
    <xf numFmtId="0" fontId="5" fillId="0" borderId="191" xfId="0" applyFont="1" applyBorder="1" applyAlignment="1">
      <alignment horizontal="center" vertical="center"/>
    </xf>
    <xf numFmtId="0" fontId="5" fillId="0" borderId="192" xfId="0" applyFont="1" applyBorder="1" applyAlignment="1">
      <alignment horizontal="center" vertical="center"/>
    </xf>
    <xf numFmtId="0" fontId="5" fillId="0" borderId="193" xfId="0" applyFont="1" applyBorder="1" applyAlignment="1">
      <alignment horizontal="center" vertical="center"/>
    </xf>
    <xf numFmtId="0" fontId="5" fillId="0" borderId="194" xfId="0" applyFont="1" applyBorder="1" applyAlignment="1">
      <alignment horizontal="center" vertical="center"/>
    </xf>
    <xf numFmtId="0" fontId="5" fillId="0" borderId="195" xfId="0" applyFont="1" applyBorder="1" applyAlignment="1">
      <alignment horizontal="center" vertical="center"/>
    </xf>
    <xf numFmtId="0" fontId="5" fillId="0" borderId="196" xfId="0" applyFont="1" applyBorder="1" applyAlignment="1">
      <alignment horizontal="center" vertical="center"/>
    </xf>
    <xf numFmtId="0" fontId="5" fillId="0" borderId="197" xfId="0" applyFont="1" applyBorder="1" applyAlignment="1">
      <alignment horizontal="center" vertical="center"/>
    </xf>
    <xf numFmtId="0" fontId="5" fillId="0" borderId="130" xfId="0" applyFont="1" applyBorder="1" applyAlignment="1">
      <alignment horizontal="center" vertical="center"/>
    </xf>
    <xf numFmtId="49" fontId="3" fillId="0" borderId="0" xfId="0" applyNumberFormat="1" applyFont="1" applyAlignment="1">
      <alignment horizontal="center" vertical="center"/>
    </xf>
    <xf numFmtId="0" fontId="5" fillId="0" borderId="61" xfId="0" applyFont="1" applyBorder="1" applyAlignment="1">
      <alignment horizontal="center" vertical="center"/>
    </xf>
    <xf numFmtId="0" fontId="5" fillId="0" borderId="75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49" fontId="3" fillId="0" borderId="0" xfId="0" applyNumberFormat="1" applyFont="1" applyBorder="1" applyAlignment="1">
      <alignment horizontal="center" vertical="center"/>
    </xf>
    <xf numFmtId="0" fontId="5" fillId="0" borderId="19" xfId="0" applyFont="1" applyBorder="1" applyAlignment="1">
      <alignment horizontal="center" vertical="center"/>
    </xf>
    <xf numFmtId="49" fontId="5" fillId="0" borderId="14" xfId="0" applyNumberFormat="1" applyFont="1" applyBorder="1" applyAlignment="1">
      <alignment horizontal="center" vertical="center"/>
    </xf>
    <xf numFmtId="0" fontId="10" fillId="0" borderId="12" xfId="0" applyFont="1" applyBorder="1" applyAlignment="1">
      <alignment vertical="center"/>
    </xf>
    <xf numFmtId="49" fontId="5" fillId="0" borderId="61" xfId="0" applyNumberFormat="1" applyFont="1" applyBorder="1" applyAlignment="1">
      <alignment horizontal="center" vertical="center"/>
    </xf>
    <xf numFmtId="0" fontId="10" fillId="0" borderId="75" xfId="0" applyFont="1" applyBorder="1" applyAlignment="1">
      <alignment vertical="center"/>
    </xf>
    <xf numFmtId="0" fontId="5" fillId="0" borderId="109" xfId="0" applyFont="1" applyBorder="1" applyAlignment="1">
      <alignment horizontal="center" vertical="center"/>
    </xf>
    <xf numFmtId="0" fontId="5" fillId="0" borderId="122" xfId="0" applyFont="1" applyBorder="1" applyAlignment="1">
      <alignment horizontal="center" vertical="center"/>
    </xf>
    <xf numFmtId="0" fontId="5" fillId="0" borderId="162" xfId="0" applyFont="1" applyBorder="1" applyAlignment="1">
      <alignment horizontal="center" vertical="center"/>
    </xf>
    <xf numFmtId="0" fontId="22" fillId="0" borderId="0" xfId="0" applyFont="1" applyBorder="1" applyAlignment="1">
      <alignment horizontal="center" vertical="center"/>
    </xf>
    <xf numFmtId="0" fontId="5" fillId="0" borderId="132" xfId="0" applyFont="1" applyBorder="1" applyAlignment="1">
      <alignment horizontal="center" vertical="center"/>
    </xf>
    <xf numFmtId="0" fontId="5" fillId="0" borderId="131" xfId="0" applyFont="1" applyBorder="1" applyAlignment="1">
      <alignment horizontal="center" vertical="center"/>
    </xf>
    <xf numFmtId="0" fontId="5" fillId="0" borderId="104" xfId="0" applyFont="1" applyBorder="1" applyAlignment="1">
      <alignment horizontal="center" vertical="center"/>
    </xf>
    <xf numFmtId="0" fontId="8" fillId="0" borderId="109" xfId="0" applyFont="1" applyBorder="1" applyAlignment="1">
      <alignment horizontal="center" vertical="center"/>
    </xf>
    <xf numFmtId="49" fontId="6" fillId="0" borderId="0" xfId="0" applyNumberFormat="1" applyFont="1" applyAlignment="1">
      <alignment horizontal="center" vertical="center"/>
    </xf>
    <xf numFmtId="0" fontId="8" fillId="0" borderId="130" xfId="0" applyFont="1" applyBorder="1" applyAlignment="1">
      <alignment horizontal="center" vertical="center"/>
    </xf>
    <xf numFmtId="0" fontId="8" fillId="0" borderId="127" xfId="0" applyFont="1" applyBorder="1" applyAlignment="1">
      <alignment horizontal="center" vertical="center"/>
    </xf>
    <xf numFmtId="0" fontId="8" fillId="0" borderId="19" xfId="0" applyFont="1" applyBorder="1" applyAlignment="1">
      <alignment horizontal="center" vertical="center"/>
    </xf>
    <xf numFmtId="0" fontId="9" fillId="0" borderId="109" xfId="0" applyFont="1" applyBorder="1" applyAlignment="1">
      <alignment horizontal="center" vertical="center"/>
    </xf>
    <xf numFmtId="0" fontId="8" fillId="0" borderId="109" xfId="0" applyFont="1" applyFill="1" applyBorder="1" applyAlignment="1">
      <alignment horizontal="center" vertical="center"/>
    </xf>
    <xf numFmtId="0" fontId="8" fillId="0" borderId="130" xfId="0" applyFont="1" applyFill="1" applyBorder="1" applyAlignment="1">
      <alignment horizontal="center" vertical="center"/>
    </xf>
    <xf numFmtId="0" fontId="8" fillId="0" borderId="127" xfId="0" applyFont="1" applyFill="1" applyBorder="1" applyAlignment="1">
      <alignment horizontal="center" vertical="center"/>
    </xf>
    <xf numFmtId="0" fontId="8" fillId="0" borderId="19" xfId="0" applyFont="1" applyFill="1" applyBorder="1" applyAlignment="1">
      <alignment horizontal="center" vertical="center"/>
    </xf>
    <xf numFmtId="49" fontId="6" fillId="0" borderId="0" xfId="0" applyNumberFormat="1" applyFont="1" applyAlignment="1">
      <alignment horizontal="center"/>
    </xf>
    <xf numFmtId="49" fontId="5" fillId="0" borderId="75" xfId="0" applyNumberFormat="1" applyFont="1" applyBorder="1" applyAlignment="1">
      <alignment horizontal="center" vertical="center"/>
    </xf>
    <xf numFmtId="49" fontId="3" fillId="0" borderId="0" xfId="0" applyNumberFormat="1" applyFont="1" applyAlignment="1">
      <alignment horizontal="center"/>
    </xf>
    <xf numFmtId="49" fontId="5" fillId="0" borderId="61" xfId="0" applyNumberFormat="1" applyFont="1" applyBorder="1" applyAlignment="1">
      <alignment horizontal="center"/>
    </xf>
    <xf numFmtId="49" fontId="5" fillId="0" borderId="75" xfId="0" applyNumberFormat="1" applyFont="1" applyBorder="1" applyAlignment="1">
      <alignment horizontal="center"/>
    </xf>
  </cellXfs>
  <cellStyles count="48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กติ 2 2" xfId="44"/>
    <cellStyle name="ป้อนค่า" xfId="45"/>
    <cellStyle name="ปานกลาง" xfId="46"/>
    <cellStyle name="Percent" xfId="47"/>
    <cellStyle name="ผลรวม" xfId="48"/>
    <cellStyle name="แย่" xfId="49"/>
    <cellStyle name="ส่วนที่ถูกเน้น1" xfId="50"/>
    <cellStyle name="ส่วนที่ถูกเน้น2" xfId="51"/>
    <cellStyle name="ส่วนที่ถูกเน้น3" xfId="52"/>
    <cellStyle name="ส่วนที่ถูกเน้น4" xfId="53"/>
    <cellStyle name="ส่วนที่ถูกเน้น5" xfId="54"/>
    <cellStyle name="ส่วนที่ถูกเน้น6" xfId="55"/>
    <cellStyle name="แสดงผล" xfId="56"/>
    <cellStyle name="หมายเหตุ" xfId="57"/>
    <cellStyle name="หัวเรื่อง 1" xfId="58"/>
    <cellStyle name="หัวเรื่อง 2" xfId="59"/>
    <cellStyle name="หัวเรื่อง 3" xfId="60"/>
    <cellStyle name="หัวเรื่อง 4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styles" Target="styles.xml" /><Relationship Id="rId17" Type="http://schemas.openxmlformats.org/officeDocument/2006/relationships/sharedStrings" Target="sharedStrings.xml" /><Relationship Id="rId1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png" /><Relationship Id="rId3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19050</xdr:colOff>
      <xdr:row>15</xdr:row>
      <xdr:rowOff>257175</xdr:rowOff>
    </xdr:from>
    <xdr:to>
      <xdr:col>8</xdr:col>
      <xdr:colOff>619125</xdr:colOff>
      <xdr:row>26</xdr:row>
      <xdr:rowOff>238125</xdr:rowOff>
    </xdr:to>
    <xdr:pic>
      <xdr:nvPicPr>
        <xdr:cNvPr id="1" name="Picture 18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48050" y="4829175"/>
          <a:ext cx="2657475" cy="3333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142875</xdr:colOff>
      <xdr:row>15</xdr:row>
      <xdr:rowOff>28575</xdr:rowOff>
    </xdr:from>
    <xdr:to>
      <xdr:col>5</xdr:col>
      <xdr:colOff>266700</xdr:colOff>
      <xdr:row>20</xdr:row>
      <xdr:rowOff>57150</xdr:rowOff>
    </xdr:to>
    <xdr:pic>
      <xdr:nvPicPr>
        <xdr:cNvPr id="2" name="Picture 1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514475" y="4600575"/>
          <a:ext cx="218122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0</xdr:row>
      <xdr:rowOff>0</xdr:rowOff>
    </xdr:from>
    <xdr:to>
      <xdr:col>1</xdr:col>
      <xdr:colOff>342900</xdr:colOff>
      <xdr:row>5</xdr:row>
      <xdr:rowOff>266700</xdr:rowOff>
    </xdr:to>
    <xdr:pic>
      <xdr:nvPicPr>
        <xdr:cNvPr id="3" name="Picture 14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0" y="0"/>
          <a:ext cx="1028700" cy="1790700"/>
        </a:xfrm>
        <a:prstGeom prst="rect">
          <a:avLst/>
        </a:prstGeom>
        <a:noFill/>
        <a:ln w="9525" cmpd="sng">
          <a:noFill/>
        </a:ln>
      </xdr:spPr>
    </xdr:pic>
    <xdr:clientData/>
  </xdr:twoCellAnchor>
  <xdr:oneCellAnchor>
    <xdr:from>
      <xdr:col>0</xdr:col>
      <xdr:colOff>209550</xdr:colOff>
      <xdr:row>5</xdr:row>
      <xdr:rowOff>114300</xdr:rowOff>
    </xdr:from>
    <xdr:ext cx="5724525" cy="638175"/>
    <xdr:sp>
      <xdr:nvSpPr>
        <xdr:cNvPr id="4" name="สี่เหลี่ยมผืนผ้า 2"/>
        <xdr:cNvSpPr>
          <a:spLocks/>
        </xdr:cNvSpPr>
      </xdr:nvSpPr>
      <xdr:spPr>
        <a:xfrm>
          <a:off x="209550" y="1638300"/>
          <a:ext cx="5724525" cy="638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200" b="1" i="0" u="none" baseline="0">
              <a:solidFill>
                <a:srgbClr val="333399"/>
              </a:solidFill>
            </a:rPr>
            <a:t>สถิตินิสิต</a:t>
          </a:r>
          <a:r>
            <a:rPr lang="en-US" cap="none" sz="3500" b="1" i="0" u="none" baseline="0">
              <a:solidFill>
                <a:srgbClr val="333399"/>
              </a:solidFill>
            </a:rPr>
            <a:t>มหาวิทยาลัย</a:t>
          </a:r>
          <a:r>
            <a:rPr lang="en-US" cap="none" sz="3200" b="1" i="0" u="none" baseline="0">
              <a:solidFill>
                <a:srgbClr val="333399"/>
              </a:solidFill>
            </a:rPr>
            <a:t>ทักษิณ</a:t>
          </a:r>
        </a:p>
      </xdr:txBody>
    </xdr:sp>
    <xdr:clientData/>
  </xdr:oneCellAnchor>
  <xdr:oneCellAnchor>
    <xdr:from>
      <xdr:col>0</xdr:col>
      <xdr:colOff>76200</xdr:colOff>
      <xdr:row>8</xdr:row>
      <xdr:rowOff>123825</xdr:rowOff>
    </xdr:from>
    <xdr:ext cx="5943600" cy="657225"/>
    <xdr:sp>
      <xdr:nvSpPr>
        <xdr:cNvPr id="5" name="สี่เหลี่ยมผืนผ้า 3"/>
        <xdr:cNvSpPr>
          <a:spLocks/>
        </xdr:cNvSpPr>
      </xdr:nvSpPr>
      <xdr:spPr>
        <a:xfrm>
          <a:off x="76200" y="2562225"/>
          <a:ext cx="5943600" cy="657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3600" b="1" i="0" u="none" baseline="0"/>
            <a:t>ประจำปีการศึกษา</a:t>
          </a:r>
          <a:r>
            <a:rPr lang="en-US" cap="none" sz="3600" b="1" i="0" u="none" baseline="0"/>
            <a:t> 2557</a:t>
          </a:r>
        </a:p>
      </xdr:txBody>
    </xdr:sp>
    <xdr:clientData/>
  </xdr:oneCellAnchor>
  <xdr:twoCellAnchor editAs="oneCell">
    <xdr:from>
      <xdr:col>0</xdr:col>
      <xdr:colOff>123825</xdr:colOff>
      <xdr:row>11</xdr:row>
      <xdr:rowOff>85725</xdr:rowOff>
    </xdr:from>
    <xdr:to>
      <xdr:col>3</xdr:col>
      <xdr:colOff>57150</xdr:colOff>
      <xdr:row>15</xdr:row>
      <xdr:rowOff>276225</xdr:rowOff>
    </xdr:to>
    <xdr:pic>
      <xdr:nvPicPr>
        <xdr:cNvPr id="6" name="Picture 16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23825" y="3438525"/>
          <a:ext cx="19907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7:I31"/>
  <sheetViews>
    <sheetView showGridLines="0" zoomScale="90" zoomScaleNormal="90" zoomScalePageLayoutView="0" workbookViewId="0" topLeftCell="A16">
      <selection activeCell="M13" sqref="M13"/>
    </sheetView>
  </sheetViews>
  <sheetFormatPr defaultColWidth="9.00390625" defaultRowHeight="24"/>
  <sheetData>
    <row r="7" spans="1:9" ht="24">
      <c r="A7" s="641"/>
      <c r="B7" s="641"/>
      <c r="C7" s="641"/>
      <c r="D7" s="641"/>
      <c r="E7" s="641"/>
      <c r="F7" s="641"/>
      <c r="G7" s="641"/>
      <c r="H7" s="641"/>
      <c r="I7" s="641"/>
    </row>
    <row r="30" spans="3:5" ht="31.5">
      <c r="C30" s="639" t="s">
        <v>467</v>
      </c>
      <c r="E30" s="639" t="s">
        <v>468</v>
      </c>
    </row>
    <row r="31" spans="4:5" ht="31.5">
      <c r="D31" s="639"/>
      <c r="E31" s="639" t="s">
        <v>469</v>
      </c>
    </row>
  </sheetData>
  <sheetProtection/>
  <mergeCells count="1">
    <mergeCell ref="A7:I7"/>
  </mergeCells>
  <printOptions horizontalCentered="1"/>
  <pageMargins left="0.7086614173228347" right="0.5905511811023623" top="0.3937007874015748" bottom="0.3937007874015748" header="0.31496062992125984" footer="0.31496062992125984"/>
  <pageSetup horizontalDpi="600" verticalDpi="600" orientation="portrait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S10"/>
  <sheetViews>
    <sheetView showGridLines="0" zoomScalePageLayoutView="0" workbookViewId="0" topLeftCell="A1">
      <selection activeCell="E14" sqref="E14"/>
    </sheetView>
  </sheetViews>
  <sheetFormatPr defaultColWidth="9.00390625" defaultRowHeight="24"/>
  <cols>
    <col min="1" max="1" width="32.125" style="206" customWidth="1"/>
    <col min="2" max="19" width="5.00390625" style="10" customWidth="1"/>
    <col min="20" max="16384" width="9.00390625" style="9" customWidth="1"/>
  </cols>
  <sheetData>
    <row r="1" spans="1:16" s="257" customFormat="1" ht="25.5" customHeight="1">
      <c r="A1" s="686" t="s">
        <v>0</v>
      </c>
      <c r="B1" s="686"/>
      <c r="C1" s="686"/>
      <c r="D1" s="686"/>
      <c r="E1" s="686"/>
      <c r="F1" s="686"/>
      <c r="G1" s="686"/>
      <c r="H1" s="686"/>
      <c r="I1" s="686"/>
      <c r="J1" s="686"/>
      <c r="K1" s="686"/>
      <c r="L1" s="686"/>
      <c r="M1" s="686"/>
      <c r="N1" s="686"/>
      <c r="O1" s="686"/>
      <c r="P1" s="686"/>
    </row>
    <row r="2" spans="1:19" s="257" customFormat="1" ht="25.5" customHeight="1">
      <c r="A2" s="686" t="s">
        <v>247</v>
      </c>
      <c r="B2" s="686"/>
      <c r="C2" s="686"/>
      <c r="D2" s="686"/>
      <c r="E2" s="686"/>
      <c r="F2" s="686"/>
      <c r="G2" s="686"/>
      <c r="H2" s="686"/>
      <c r="I2" s="686"/>
      <c r="J2" s="686"/>
      <c r="K2" s="686"/>
      <c r="L2" s="686"/>
      <c r="M2" s="686"/>
      <c r="N2" s="686"/>
      <c r="O2" s="686"/>
      <c r="P2" s="686"/>
      <c r="Q2" s="235"/>
      <c r="R2" s="235"/>
      <c r="S2" s="235"/>
    </row>
    <row r="3" spans="1:16" s="257" customFormat="1" ht="25.5" customHeight="1">
      <c r="A3" s="686" t="s">
        <v>130</v>
      </c>
      <c r="B3" s="686"/>
      <c r="C3" s="686"/>
      <c r="D3" s="686"/>
      <c r="E3" s="686"/>
      <c r="F3" s="686"/>
      <c r="G3" s="686"/>
      <c r="H3" s="686"/>
      <c r="I3" s="686"/>
      <c r="J3" s="686"/>
      <c r="K3" s="686"/>
      <c r="L3" s="686"/>
      <c r="M3" s="686"/>
      <c r="N3" s="686"/>
      <c r="O3" s="686"/>
      <c r="P3" s="686"/>
    </row>
    <row r="4" spans="14:19" ht="23.25" customHeight="1">
      <c r="N4" s="9"/>
      <c r="O4" s="9"/>
      <c r="P4" s="9"/>
      <c r="Q4" s="9"/>
      <c r="R4" s="9"/>
      <c r="S4" s="9"/>
    </row>
    <row r="5" spans="1:16" s="258" customFormat="1" ht="23.25" customHeight="1">
      <c r="A5" s="676" t="s">
        <v>1</v>
      </c>
      <c r="B5" s="667" t="s">
        <v>2</v>
      </c>
      <c r="C5" s="653"/>
      <c r="D5" s="673"/>
      <c r="E5" s="667" t="s">
        <v>3</v>
      </c>
      <c r="F5" s="653"/>
      <c r="G5" s="673"/>
      <c r="H5" s="667" t="s">
        <v>14</v>
      </c>
      <c r="I5" s="653"/>
      <c r="J5" s="673"/>
      <c r="K5" s="667" t="s">
        <v>44</v>
      </c>
      <c r="L5" s="653"/>
      <c r="M5" s="673"/>
      <c r="N5" s="667" t="s">
        <v>7</v>
      </c>
      <c r="O5" s="653"/>
      <c r="P5" s="673"/>
    </row>
    <row r="6" spans="1:16" s="258" customFormat="1" ht="23.25" customHeight="1">
      <c r="A6" s="696"/>
      <c r="B6" s="107" t="s">
        <v>4</v>
      </c>
      <c r="C6" s="107" t="s">
        <v>5</v>
      </c>
      <c r="D6" s="107" t="s">
        <v>6</v>
      </c>
      <c r="E6" s="107" t="s">
        <v>4</v>
      </c>
      <c r="F6" s="107" t="s">
        <v>5</v>
      </c>
      <c r="G6" s="107" t="s">
        <v>6</v>
      </c>
      <c r="H6" s="107" t="s">
        <v>4</v>
      </c>
      <c r="I6" s="107" t="s">
        <v>5</v>
      </c>
      <c r="J6" s="107" t="s">
        <v>6</v>
      </c>
      <c r="K6" s="107" t="s">
        <v>4</v>
      </c>
      <c r="L6" s="107" t="s">
        <v>5</v>
      </c>
      <c r="M6" s="107" t="s">
        <v>6</v>
      </c>
      <c r="N6" s="107" t="s">
        <v>4</v>
      </c>
      <c r="O6" s="107" t="s">
        <v>5</v>
      </c>
      <c r="P6" s="107" t="s">
        <v>6</v>
      </c>
    </row>
    <row r="7" spans="1:19" ht="23.25" customHeight="1">
      <c r="A7" s="254" t="s">
        <v>31</v>
      </c>
      <c r="B7" s="85">
        <v>6</v>
      </c>
      <c r="C7" s="85">
        <v>1</v>
      </c>
      <c r="D7" s="216">
        <f>SUM(B7:C7)</f>
        <v>7</v>
      </c>
      <c r="E7" s="85">
        <v>5</v>
      </c>
      <c r="F7" s="85">
        <v>1</v>
      </c>
      <c r="G7" s="216">
        <f>SUM(E7:F7)</f>
        <v>6</v>
      </c>
      <c r="H7" s="85">
        <v>5</v>
      </c>
      <c r="I7" s="85">
        <v>4</v>
      </c>
      <c r="J7" s="216">
        <f>SUM(H7:I7)</f>
        <v>9</v>
      </c>
      <c r="K7" s="85">
        <v>2</v>
      </c>
      <c r="L7" s="85">
        <v>0</v>
      </c>
      <c r="M7" s="216">
        <f>SUM(K7:L7)</f>
        <v>2</v>
      </c>
      <c r="N7" s="85">
        <f aca="true" t="shared" si="0" ref="N7:O9">SUM(B7,E7,H7,K7)</f>
        <v>18</v>
      </c>
      <c r="O7" s="85">
        <f t="shared" si="0"/>
        <v>6</v>
      </c>
      <c r="P7" s="216">
        <f>SUM(N7:O7)</f>
        <v>24</v>
      </c>
      <c r="Q7" s="9"/>
      <c r="R7" s="9"/>
      <c r="S7" s="9"/>
    </row>
    <row r="8" spans="1:19" ht="23.25" customHeight="1">
      <c r="A8" s="254"/>
      <c r="B8" s="85"/>
      <c r="C8" s="85"/>
      <c r="D8" s="216"/>
      <c r="E8" s="85"/>
      <c r="F8" s="85"/>
      <c r="G8" s="216"/>
      <c r="H8" s="85"/>
      <c r="I8" s="85"/>
      <c r="J8" s="216"/>
      <c r="K8" s="85"/>
      <c r="L8" s="85"/>
      <c r="M8" s="216"/>
      <c r="N8" s="85"/>
      <c r="O8" s="85"/>
      <c r="P8" s="216"/>
      <c r="Q8" s="9"/>
      <c r="R8" s="9"/>
      <c r="S8" s="9"/>
    </row>
    <row r="9" spans="1:19" ht="23.25" customHeight="1">
      <c r="A9" s="255" t="s">
        <v>6</v>
      </c>
      <c r="B9" s="194">
        <f>SUM(B7:B8)</f>
        <v>6</v>
      </c>
      <c r="C9" s="194">
        <f>SUM(C7:C8)</f>
        <v>1</v>
      </c>
      <c r="D9" s="194">
        <f>SUM(B9:C9)</f>
        <v>7</v>
      </c>
      <c r="E9" s="194">
        <f>SUM(E7:E8)</f>
        <v>5</v>
      </c>
      <c r="F9" s="194">
        <f>SUM(F7:F8)</f>
        <v>1</v>
      </c>
      <c r="G9" s="194">
        <f>SUM(E9:F9)</f>
        <v>6</v>
      </c>
      <c r="H9" s="194">
        <f>SUM(H7:H8)</f>
        <v>5</v>
      </c>
      <c r="I9" s="194">
        <f>SUM(I7:I8)</f>
        <v>4</v>
      </c>
      <c r="J9" s="194">
        <f>SUM(H9:I9)</f>
        <v>9</v>
      </c>
      <c r="K9" s="194">
        <f>SUM(K7:K8)</f>
        <v>2</v>
      </c>
      <c r="L9" s="194">
        <f>SUM(L7:L8)</f>
        <v>0</v>
      </c>
      <c r="M9" s="194">
        <f>SUM(K9:L9)</f>
        <v>2</v>
      </c>
      <c r="N9" s="194">
        <f t="shared" si="0"/>
        <v>18</v>
      </c>
      <c r="O9" s="194">
        <f t="shared" si="0"/>
        <v>6</v>
      </c>
      <c r="P9" s="194">
        <f>SUM(N9:O9)</f>
        <v>24</v>
      </c>
      <c r="Q9" s="9"/>
      <c r="R9" s="9"/>
      <c r="S9" s="9"/>
    </row>
    <row r="10" spans="1:19" ht="23.25" customHeight="1">
      <c r="A10" s="260"/>
      <c r="B10" s="71"/>
      <c r="C10" s="71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9"/>
      <c r="R10" s="9"/>
      <c r="S10" s="9"/>
    </row>
  </sheetData>
  <sheetProtection/>
  <mergeCells count="9">
    <mergeCell ref="A1:P1"/>
    <mergeCell ref="A2:P2"/>
    <mergeCell ref="A3:P3"/>
    <mergeCell ref="K5:M5"/>
    <mergeCell ref="N5:P5"/>
    <mergeCell ref="A5:A6"/>
    <mergeCell ref="B5:D5"/>
    <mergeCell ref="E5:G5"/>
    <mergeCell ref="H5:J5"/>
  </mergeCells>
  <printOptions horizontalCentered="1"/>
  <pageMargins left="0.5905511811023623" right="0.5905511811023623" top="0.984251968503937" bottom="0.7874015748031497" header="0" footer="0"/>
  <pageSetup firstPageNumber="25" useFirstPageNumber="1" horizontalDpi="600" verticalDpi="600" orientation="landscape" paperSize="9" r:id="rId1"/>
  <headerFooter alignWithMargins="0">
    <oddFooter>&amp;L&amp;12งานทะเบียนนิสิตและบริการการศึกษา&amp;C&amp;12หน้าที่  &amp;P&amp;R&amp;12ข้อมูล ณ วันที่  27 สิงหาคม  2557</oddFooter>
  </headerFooter>
</worksheet>
</file>

<file path=xl/worksheets/sheet11.xml><?xml version="1.0" encoding="utf-8"?>
<worksheet xmlns="http://schemas.openxmlformats.org/spreadsheetml/2006/main" xmlns:r="http://schemas.openxmlformats.org/officeDocument/2006/relationships">
  <dimension ref="A1:S9"/>
  <sheetViews>
    <sheetView showGridLines="0" zoomScalePageLayoutView="0" workbookViewId="0" topLeftCell="A1">
      <selection activeCell="O21" sqref="O21"/>
    </sheetView>
  </sheetViews>
  <sheetFormatPr defaultColWidth="9.00390625" defaultRowHeight="24"/>
  <cols>
    <col min="1" max="1" width="32.125" style="206" customWidth="1"/>
    <col min="2" max="19" width="5.00390625" style="10" customWidth="1"/>
    <col min="20" max="16384" width="9.00390625" style="9" customWidth="1"/>
  </cols>
  <sheetData>
    <row r="1" spans="1:19" s="257" customFormat="1" ht="24.75" customHeight="1">
      <c r="A1" s="686" t="s">
        <v>0</v>
      </c>
      <c r="B1" s="686"/>
      <c r="C1" s="686"/>
      <c r="D1" s="686"/>
      <c r="E1" s="686"/>
      <c r="F1" s="686"/>
      <c r="G1" s="686"/>
      <c r="H1" s="686"/>
      <c r="I1" s="686"/>
      <c r="J1" s="686"/>
      <c r="K1" s="686"/>
      <c r="L1" s="686"/>
      <c r="M1" s="686"/>
      <c r="N1" s="686"/>
      <c r="O1" s="686"/>
      <c r="P1" s="686"/>
      <c r="Q1" s="686"/>
      <c r="R1" s="686"/>
      <c r="S1" s="686"/>
    </row>
    <row r="2" spans="1:19" s="257" customFormat="1" ht="24.75" customHeight="1">
      <c r="A2" s="686" t="s">
        <v>247</v>
      </c>
      <c r="B2" s="686"/>
      <c r="C2" s="686"/>
      <c r="D2" s="686"/>
      <c r="E2" s="686"/>
      <c r="F2" s="686"/>
      <c r="G2" s="686"/>
      <c r="H2" s="686"/>
      <c r="I2" s="686"/>
      <c r="J2" s="686"/>
      <c r="K2" s="686"/>
      <c r="L2" s="686"/>
      <c r="M2" s="686"/>
      <c r="N2" s="686"/>
      <c r="O2" s="686"/>
      <c r="P2" s="686"/>
      <c r="Q2" s="686"/>
      <c r="R2" s="686"/>
      <c r="S2" s="686"/>
    </row>
    <row r="3" spans="1:19" s="257" customFormat="1" ht="24.75" customHeight="1">
      <c r="A3" s="686" t="s">
        <v>43</v>
      </c>
      <c r="B3" s="686"/>
      <c r="C3" s="686"/>
      <c r="D3" s="686"/>
      <c r="E3" s="686"/>
      <c r="F3" s="686"/>
      <c r="G3" s="686"/>
      <c r="H3" s="686"/>
      <c r="I3" s="686"/>
      <c r="J3" s="686"/>
      <c r="K3" s="686"/>
      <c r="L3" s="686"/>
      <c r="M3" s="686"/>
      <c r="N3" s="686"/>
      <c r="O3" s="686"/>
      <c r="P3" s="686"/>
      <c r="Q3" s="686"/>
      <c r="R3" s="686"/>
      <c r="S3" s="686"/>
    </row>
    <row r="4" ht="20.25" customHeight="1"/>
    <row r="5" spans="1:19" s="258" customFormat="1" ht="25.5" customHeight="1">
      <c r="A5" s="676" t="s">
        <v>1</v>
      </c>
      <c r="B5" s="667" t="s">
        <v>2</v>
      </c>
      <c r="C5" s="653"/>
      <c r="D5" s="673"/>
      <c r="E5" s="667" t="s">
        <v>3</v>
      </c>
      <c r="F5" s="653"/>
      <c r="G5" s="673"/>
      <c r="H5" s="667" t="s">
        <v>14</v>
      </c>
      <c r="I5" s="653"/>
      <c r="J5" s="673"/>
      <c r="K5" s="667" t="s">
        <v>15</v>
      </c>
      <c r="L5" s="653"/>
      <c r="M5" s="673"/>
      <c r="N5" s="667" t="s">
        <v>16</v>
      </c>
      <c r="O5" s="653"/>
      <c r="P5" s="673"/>
      <c r="Q5" s="667" t="s">
        <v>7</v>
      </c>
      <c r="R5" s="653"/>
      <c r="S5" s="673"/>
    </row>
    <row r="6" spans="1:19" s="258" customFormat="1" ht="18.75">
      <c r="A6" s="696"/>
      <c r="B6" s="107" t="s">
        <v>4</v>
      </c>
      <c r="C6" s="107" t="s">
        <v>5</v>
      </c>
      <c r="D6" s="107" t="s">
        <v>6</v>
      </c>
      <c r="E6" s="107" t="s">
        <v>4</v>
      </c>
      <c r="F6" s="107" t="s">
        <v>5</v>
      </c>
      <c r="G6" s="107" t="s">
        <v>6</v>
      </c>
      <c r="H6" s="107" t="s">
        <v>4</v>
      </c>
      <c r="I6" s="107" t="s">
        <v>5</v>
      </c>
      <c r="J6" s="107" t="s">
        <v>6</v>
      </c>
      <c r="K6" s="107" t="s">
        <v>4</v>
      </c>
      <c r="L6" s="107" t="s">
        <v>5</v>
      </c>
      <c r="M6" s="107" t="s">
        <v>6</v>
      </c>
      <c r="N6" s="107" t="s">
        <v>4</v>
      </c>
      <c r="O6" s="107" t="s">
        <v>5</v>
      </c>
      <c r="P6" s="107" t="s">
        <v>6</v>
      </c>
      <c r="Q6" s="107" t="s">
        <v>4</v>
      </c>
      <c r="R6" s="107" t="s">
        <v>5</v>
      </c>
      <c r="S6" s="107" t="s">
        <v>6</v>
      </c>
    </row>
    <row r="7" spans="1:19" ht="25.5" customHeight="1">
      <c r="A7" s="254" t="s">
        <v>24</v>
      </c>
      <c r="B7" s="85">
        <v>70</v>
      </c>
      <c r="C7" s="85">
        <v>55</v>
      </c>
      <c r="D7" s="216">
        <f>SUM(B7:C7)</f>
        <v>125</v>
      </c>
      <c r="E7" s="85">
        <v>34</v>
      </c>
      <c r="F7" s="85">
        <v>21</v>
      </c>
      <c r="G7" s="216">
        <f>SUM(E7:F7)</f>
        <v>55</v>
      </c>
      <c r="H7" s="85">
        <v>16</v>
      </c>
      <c r="I7" s="85">
        <v>12</v>
      </c>
      <c r="J7" s="216">
        <f>SUM(H7:I7)</f>
        <v>28</v>
      </c>
      <c r="K7" s="85">
        <v>19</v>
      </c>
      <c r="L7" s="85">
        <v>11</v>
      </c>
      <c r="M7" s="216">
        <f>SUM(K7:L7)</f>
        <v>30</v>
      </c>
      <c r="N7" s="85">
        <v>17</v>
      </c>
      <c r="O7" s="85">
        <v>8</v>
      </c>
      <c r="P7" s="216">
        <f>SUM(N7:O7)</f>
        <v>25</v>
      </c>
      <c r="Q7" s="85">
        <f>SUM(B7,E7,H7,K7,N7)</f>
        <v>156</v>
      </c>
      <c r="R7" s="85">
        <f>SUM(C7,F7,I7,L7,O7)</f>
        <v>107</v>
      </c>
      <c r="S7" s="216">
        <f>SUM(Q7:R7)</f>
        <v>263</v>
      </c>
    </row>
    <row r="8" spans="1:19" ht="25.5" customHeight="1">
      <c r="A8" s="254"/>
      <c r="B8" s="85"/>
      <c r="C8" s="85"/>
      <c r="D8" s="216"/>
      <c r="E8" s="85"/>
      <c r="F8" s="85"/>
      <c r="G8" s="216"/>
      <c r="H8" s="85"/>
      <c r="I8" s="85"/>
      <c r="J8" s="216"/>
      <c r="K8" s="85"/>
      <c r="L8" s="85"/>
      <c r="M8" s="216"/>
      <c r="N8" s="85"/>
      <c r="O8" s="85"/>
      <c r="P8" s="216"/>
      <c r="Q8" s="85"/>
      <c r="R8" s="85"/>
      <c r="S8" s="216"/>
    </row>
    <row r="9" spans="1:19" ht="25.5" customHeight="1">
      <c r="A9" s="255" t="s">
        <v>6</v>
      </c>
      <c r="B9" s="194">
        <f>SUM(B7:B8)</f>
        <v>70</v>
      </c>
      <c r="C9" s="194">
        <f>SUM(C7:C8)</f>
        <v>55</v>
      </c>
      <c r="D9" s="194">
        <f>SUM(B9:C9)</f>
        <v>125</v>
      </c>
      <c r="E9" s="194">
        <f>SUM(E7:E8)</f>
        <v>34</v>
      </c>
      <c r="F9" s="194">
        <f>SUM(F7:F8)</f>
        <v>21</v>
      </c>
      <c r="G9" s="194">
        <f>SUM(E9:F9)</f>
        <v>55</v>
      </c>
      <c r="H9" s="194">
        <f>SUM(H7:H8)</f>
        <v>16</v>
      </c>
      <c r="I9" s="194">
        <f>SUM(I7:I8)</f>
        <v>12</v>
      </c>
      <c r="J9" s="194">
        <f>SUM(H9:I9)</f>
        <v>28</v>
      </c>
      <c r="K9" s="194">
        <f>SUM(K7:K8)</f>
        <v>19</v>
      </c>
      <c r="L9" s="194">
        <f>SUM(L7:L8)</f>
        <v>11</v>
      </c>
      <c r="M9" s="194">
        <f>SUM(K9:L9)</f>
        <v>30</v>
      </c>
      <c r="N9" s="194">
        <f>SUM(N7:N8)</f>
        <v>17</v>
      </c>
      <c r="O9" s="194">
        <f>SUM(O7:O8)</f>
        <v>8</v>
      </c>
      <c r="P9" s="194">
        <f>SUM(N9:O9)</f>
        <v>25</v>
      </c>
      <c r="Q9" s="194">
        <f>SUM(B9,E9,H9,K9,N9)</f>
        <v>156</v>
      </c>
      <c r="R9" s="194">
        <f>SUM(C9,F9,I9,L9,O9)</f>
        <v>107</v>
      </c>
      <c r="S9" s="194">
        <f>SUM(Q9:R9)</f>
        <v>263</v>
      </c>
    </row>
  </sheetData>
  <sheetProtection/>
  <mergeCells count="10">
    <mergeCell ref="K5:M5"/>
    <mergeCell ref="N5:P5"/>
    <mergeCell ref="Q5:S5"/>
    <mergeCell ref="A1:S1"/>
    <mergeCell ref="A2:S2"/>
    <mergeCell ref="A3:S3"/>
    <mergeCell ref="A5:A6"/>
    <mergeCell ref="B5:D5"/>
    <mergeCell ref="E5:G5"/>
    <mergeCell ref="H5:J5"/>
  </mergeCells>
  <printOptions horizontalCentered="1"/>
  <pageMargins left="0.5905511811023623" right="0.5905511811023623" top="0.984251968503937" bottom="0.7874015748031497" header="0" footer="0"/>
  <pageSetup firstPageNumber="26" useFirstPageNumber="1" horizontalDpi="600" verticalDpi="600" orientation="landscape" paperSize="9" r:id="rId1"/>
  <headerFooter alignWithMargins="0">
    <oddFooter>&amp;L&amp;12งานทะเบียนนิสิตและบริการการศึกษา&amp;C&amp;12หน้าที่  &amp;P&amp;R&amp;12ข้อมูล ณ วันที่  27  สิงหาคม  2557</oddFooter>
  </headerFooter>
</worksheet>
</file>

<file path=xl/worksheets/sheet12.xml><?xml version="1.0" encoding="utf-8"?>
<worksheet xmlns="http://schemas.openxmlformats.org/spreadsheetml/2006/main" xmlns:r="http://schemas.openxmlformats.org/officeDocument/2006/relationships">
  <dimension ref="A1:M109"/>
  <sheetViews>
    <sheetView showGridLines="0" zoomScalePageLayoutView="0" workbookViewId="0" topLeftCell="A1">
      <selection activeCell="O75" sqref="O75"/>
    </sheetView>
  </sheetViews>
  <sheetFormatPr defaultColWidth="5.00390625" defaultRowHeight="24" customHeight="1"/>
  <cols>
    <col min="1" max="1" width="34.50390625" style="206" customWidth="1"/>
    <col min="2" max="12" width="5.00390625" style="10" customWidth="1"/>
    <col min="13" max="13" width="5.875" style="10" customWidth="1"/>
    <col min="14" max="16384" width="5.00390625" style="9" customWidth="1"/>
  </cols>
  <sheetData>
    <row r="1" spans="1:13" s="257" customFormat="1" ht="25.5" customHeight="1">
      <c r="A1" s="686" t="s">
        <v>0</v>
      </c>
      <c r="B1" s="686"/>
      <c r="C1" s="686"/>
      <c r="D1" s="686"/>
      <c r="E1" s="686"/>
      <c r="F1" s="686"/>
      <c r="G1" s="686"/>
      <c r="H1" s="686"/>
      <c r="I1" s="686"/>
      <c r="J1" s="686"/>
      <c r="K1" s="686"/>
      <c r="L1" s="686"/>
      <c r="M1" s="686"/>
    </row>
    <row r="2" spans="1:13" s="257" customFormat="1" ht="25.5" customHeight="1">
      <c r="A2" s="686" t="s">
        <v>248</v>
      </c>
      <c r="B2" s="686"/>
      <c r="C2" s="686"/>
      <c r="D2" s="686"/>
      <c r="E2" s="686"/>
      <c r="F2" s="686"/>
      <c r="G2" s="686"/>
      <c r="H2" s="686"/>
      <c r="I2" s="686"/>
      <c r="J2" s="686"/>
      <c r="K2" s="686"/>
      <c r="L2" s="686"/>
      <c r="M2" s="686"/>
    </row>
    <row r="4" spans="1:13" s="258" customFormat="1" ht="24" customHeight="1">
      <c r="A4" s="676" t="s">
        <v>45</v>
      </c>
      <c r="B4" s="667" t="s">
        <v>2</v>
      </c>
      <c r="C4" s="653"/>
      <c r="D4" s="673"/>
      <c r="E4" s="667" t="s">
        <v>3</v>
      </c>
      <c r="F4" s="653"/>
      <c r="G4" s="673"/>
      <c r="H4" s="667" t="s">
        <v>106</v>
      </c>
      <c r="I4" s="653"/>
      <c r="J4" s="673"/>
      <c r="K4" s="667" t="s">
        <v>7</v>
      </c>
      <c r="L4" s="653"/>
      <c r="M4" s="673"/>
    </row>
    <row r="5" spans="1:13" s="258" customFormat="1" ht="24" customHeight="1">
      <c r="A5" s="696"/>
      <c r="B5" s="107" t="s">
        <v>4</v>
      </c>
      <c r="C5" s="107" t="s">
        <v>5</v>
      </c>
      <c r="D5" s="107" t="s">
        <v>6</v>
      </c>
      <c r="E5" s="107" t="s">
        <v>4</v>
      </c>
      <c r="F5" s="107" t="s">
        <v>5</v>
      </c>
      <c r="G5" s="107" t="s">
        <v>6</v>
      </c>
      <c r="H5" s="107" t="s">
        <v>4</v>
      </c>
      <c r="I5" s="107" t="s">
        <v>5</v>
      </c>
      <c r="J5" s="107" t="s">
        <v>6</v>
      </c>
      <c r="K5" s="107" t="s">
        <v>4</v>
      </c>
      <c r="L5" s="107" t="s">
        <v>5</v>
      </c>
      <c r="M5" s="107" t="s">
        <v>6</v>
      </c>
    </row>
    <row r="6" spans="1:13" s="258" customFormat="1" ht="24" customHeight="1">
      <c r="A6" s="261" t="s">
        <v>46</v>
      </c>
      <c r="B6" s="106"/>
      <c r="C6" s="106"/>
      <c r="D6" s="106"/>
      <c r="E6" s="106"/>
      <c r="F6" s="106"/>
      <c r="G6" s="106"/>
      <c r="H6" s="106"/>
      <c r="I6" s="106"/>
      <c r="J6" s="106"/>
      <c r="K6" s="106"/>
      <c r="L6" s="106"/>
      <c r="M6" s="106"/>
    </row>
    <row r="7" spans="1:13" ht="24" customHeight="1">
      <c r="A7" s="254" t="s">
        <v>50</v>
      </c>
      <c r="B7" s="85">
        <v>0</v>
      </c>
      <c r="C7" s="85">
        <v>2</v>
      </c>
      <c r="D7" s="216">
        <f aca="true" t="shared" si="0" ref="D7:D16">SUM(B7:C7)</f>
        <v>2</v>
      </c>
      <c r="E7" s="85">
        <v>0</v>
      </c>
      <c r="F7" s="85">
        <v>0</v>
      </c>
      <c r="G7" s="216">
        <f aca="true" t="shared" si="1" ref="G7:G16">SUM(E7:F7)</f>
        <v>0</v>
      </c>
      <c r="H7" s="85">
        <v>3</v>
      </c>
      <c r="I7" s="85">
        <v>2</v>
      </c>
      <c r="J7" s="216">
        <f aca="true" t="shared" si="2" ref="J7:J16">SUM(H7:I7)</f>
        <v>5</v>
      </c>
      <c r="K7" s="85">
        <f>SUM(B7,E7,H7)</f>
        <v>3</v>
      </c>
      <c r="L7" s="85">
        <f>SUM(C7,F7,I7)</f>
        <v>4</v>
      </c>
      <c r="M7" s="216">
        <f>SUM(D7,G7,J7)</f>
        <v>7</v>
      </c>
    </row>
    <row r="8" spans="1:13" ht="24" customHeight="1">
      <c r="A8" s="254" t="s">
        <v>285</v>
      </c>
      <c r="B8" s="85">
        <v>1</v>
      </c>
      <c r="C8" s="85">
        <v>2</v>
      </c>
      <c r="D8" s="216">
        <f t="shared" si="0"/>
        <v>3</v>
      </c>
      <c r="E8" s="85">
        <v>0</v>
      </c>
      <c r="F8" s="85">
        <v>0</v>
      </c>
      <c r="G8" s="216">
        <f t="shared" si="1"/>
        <v>0</v>
      </c>
      <c r="H8" s="85">
        <v>0</v>
      </c>
      <c r="I8" s="85">
        <v>0</v>
      </c>
      <c r="J8" s="216">
        <f t="shared" si="2"/>
        <v>0</v>
      </c>
      <c r="K8" s="85">
        <f aca="true" t="shared" si="3" ref="K8:M11">SUM(B8,E8,H8)</f>
        <v>1</v>
      </c>
      <c r="L8" s="85">
        <f t="shared" si="3"/>
        <v>2</v>
      </c>
      <c r="M8" s="216">
        <f t="shared" si="3"/>
        <v>3</v>
      </c>
    </row>
    <row r="9" spans="1:13" ht="24" customHeight="1">
      <c r="A9" s="254" t="s">
        <v>57</v>
      </c>
      <c r="B9" s="85">
        <v>0</v>
      </c>
      <c r="C9" s="85">
        <v>1</v>
      </c>
      <c r="D9" s="216">
        <f t="shared" si="0"/>
        <v>1</v>
      </c>
      <c r="E9" s="85">
        <v>0</v>
      </c>
      <c r="F9" s="85">
        <v>0</v>
      </c>
      <c r="G9" s="216">
        <f t="shared" si="1"/>
        <v>0</v>
      </c>
      <c r="H9" s="85">
        <v>1</v>
      </c>
      <c r="I9" s="85">
        <v>3</v>
      </c>
      <c r="J9" s="216">
        <f t="shared" si="2"/>
        <v>4</v>
      </c>
      <c r="K9" s="85">
        <f t="shared" si="3"/>
        <v>1</v>
      </c>
      <c r="L9" s="85">
        <f t="shared" si="3"/>
        <v>4</v>
      </c>
      <c r="M9" s="216">
        <f t="shared" si="3"/>
        <v>5</v>
      </c>
    </row>
    <row r="10" spans="1:13" ht="24" customHeight="1">
      <c r="A10" s="254" t="s">
        <v>21</v>
      </c>
      <c r="B10" s="85">
        <v>0</v>
      </c>
      <c r="C10" s="85">
        <v>5</v>
      </c>
      <c r="D10" s="216">
        <f t="shared" si="0"/>
        <v>5</v>
      </c>
      <c r="E10" s="85">
        <v>0</v>
      </c>
      <c r="F10" s="85">
        <v>0</v>
      </c>
      <c r="G10" s="216">
        <f t="shared" si="1"/>
        <v>0</v>
      </c>
      <c r="H10" s="85">
        <v>0</v>
      </c>
      <c r="I10" s="85">
        <v>0</v>
      </c>
      <c r="J10" s="216">
        <f t="shared" si="2"/>
        <v>0</v>
      </c>
      <c r="K10" s="85">
        <f t="shared" si="3"/>
        <v>0</v>
      </c>
      <c r="L10" s="85">
        <f t="shared" si="3"/>
        <v>5</v>
      </c>
      <c r="M10" s="216">
        <f t="shared" si="3"/>
        <v>5</v>
      </c>
    </row>
    <row r="11" spans="1:13" ht="24" customHeight="1">
      <c r="A11" s="254" t="s">
        <v>286</v>
      </c>
      <c r="B11" s="85">
        <v>1</v>
      </c>
      <c r="C11" s="85">
        <v>2</v>
      </c>
      <c r="D11" s="216">
        <f t="shared" si="0"/>
        <v>3</v>
      </c>
      <c r="E11" s="85">
        <v>1</v>
      </c>
      <c r="F11" s="85">
        <v>0</v>
      </c>
      <c r="G11" s="216">
        <f t="shared" si="1"/>
        <v>1</v>
      </c>
      <c r="H11" s="85">
        <v>0</v>
      </c>
      <c r="I11" s="85">
        <v>0</v>
      </c>
      <c r="J11" s="216">
        <f t="shared" si="2"/>
        <v>0</v>
      </c>
      <c r="K11" s="85">
        <f t="shared" si="3"/>
        <v>2</v>
      </c>
      <c r="L11" s="85">
        <f t="shared" si="3"/>
        <v>2</v>
      </c>
      <c r="M11" s="216">
        <f t="shared" si="3"/>
        <v>4</v>
      </c>
    </row>
    <row r="12" spans="1:13" ht="24" customHeight="1">
      <c r="A12" s="254" t="s">
        <v>51</v>
      </c>
      <c r="B12" s="85">
        <v>0</v>
      </c>
      <c r="C12" s="85">
        <v>0</v>
      </c>
      <c r="D12" s="216">
        <f t="shared" si="0"/>
        <v>0</v>
      </c>
      <c r="E12" s="85">
        <v>0</v>
      </c>
      <c r="F12" s="85">
        <v>0</v>
      </c>
      <c r="G12" s="216">
        <f t="shared" si="1"/>
        <v>0</v>
      </c>
      <c r="H12" s="85">
        <v>4</v>
      </c>
      <c r="I12" s="85">
        <v>2</v>
      </c>
      <c r="J12" s="216">
        <f t="shared" si="2"/>
        <v>6</v>
      </c>
      <c r="K12" s="85">
        <f>SUM(B12,E12,H12)</f>
        <v>4</v>
      </c>
      <c r="L12" s="85">
        <f>SUM(C12,F12,I12)</f>
        <v>2</v>
      </c>
      <c r="M12" s="216">
        <f>SUM(D12,G12,J12)</f>
        <v>6</v>
      </c>
    </row>
    <row r="13" spans="1:13" ht="24" customHeight="1">
      <c r="A13" s="246" t="s">
        <v>6</v>
      </c>
      <c r="B13" s="221">
        <f>SUM(B7:B12)</f>
        <v>2</v>
      </c>
      <c r="C13" s="221">
        <f>SUM(C7:C12)</f>
        <v>12</v>
      </c>
      <c r="D13" s="221">
        <f t="shared" si="0"/>
        <v>14</v>
      </c>
      <c r="E13" s="221">
        <f>SUM(E7:E12)</f>
        <v>1</v>
      </c>
      <c r="F13" s="221">
        <f>SUM(F7:F12)</f>
        <v>0</v>
      </c>
      <c r="G13" s="221">
        <f t="shared" si="1"/>
        <v>1</v>
      </c>
      <c r="H13" s="221">
        <f>SUM(H7:H12)</f>
        <v>8</v>
      </c>
      <c r="I13" s="221">
        <f>SUM(I7:I12)</f>
        <v>7</v>
      </c>
      <c r="J13" s="221">
        <f t="shared" si="2"/>
        <v>15</v>
      </c>
      <c r="K13" s="221">
        <f>SUM(K7:K12)</f>
        <v>11</v>
      </c>
      <c r="L13" s="221">
        <f>SUM(L7:L12)</f>
        <v>19</v>
      </c>
      <c r="M13" s="221">
        <f>SUM(K13:L13)</f>
        <v>30</v>
      </c>
    </row>
    <row r="14" spans="1:13" ht="24" customHeight="1">
      <c r="A14" s="261" t="s">
        <v>97</v>
      </c>
      <c r="B14" s="216"/>
      <c r="C14" s="216"/>
      <c r="D14" s="216"/>
      <c r="E14" s="216"/>
      <c r="F14" s="216"/>
      <c r="G14" s="216"/>
      <c r="H14" s="216"/>
      <c r="I14" s="216"/>
      <c r="J14" s="216"/>
      <c r="K14" s="216"/>
      <c r="L14" s="216"/>
      <c r="M14" s="216"/>
    </row>
    <row r="15" spans="1:13" ht="24" customHeight="1">
      <c r="A15" s="243" t="s">
        <v>104</v>
      </c>
      <c r="B15" s="85">
        <v>0</v>
      </c>
      <c r="C15" s="85">
        <v>0</v>
      </c>
      <c r="D15" s="216">
        <f t="shared" si="0"/>
        <v>0</v>
      </c>
      <c r="E15" s="85">
        <v>0</v>
      </c>
      <c r="F15" s="85">
        <v>0</v>
      </c>
      <c r="G15" s="216">
        <f t="shared" si="1"/>
        <v>0</v>
      </c>
      <c r="H15" s="85">
        <v>1</v>
      </c>
      <c r="I15" s="85">
        <v>1</v>
      </c>
      <c r="J15" s="216">
        <f t="shared" si="2"/>
        <v>2</v>
      </c>
      <c r="K15" s="85">
        <f>SUM(B15,E15,H15)</f>
        <v>1</v>
      </c>
      <c r="L15" s="85">
        <f>SUM(C15,F15,I15)</f>
        <v>1</v>
      </c>
      <c r="M15" s="216">
        <f>SUM(D15,G15,J15)</f>
        <v>2</v>
      </c>
    </row>
    <row r="16" spans="1:13" ht="24" customHeight="1">
      <c r="A16" s="246" t="s">
        <v>6</v>
      </c>
      <c r="B16" s="221">
        <f>SUM(B14:B15)</f>
        <v>0</v>
      </c>
      <c r="C16" s="221">
        <f>SUM(C14:C15)</f>
        <v>0</v>
      </c>
      <c r="D16" s="221">
        <f t="shared" si="0"/>
        <v>0</v>
      </c>
      <c r="E16" s="221">
        <f>SUM(E14:E15)</f>
        <v>0</v>
      </c>
      <c r="F16" s="221">
        <f>SUM(F14:F15)</f>
        <v>0</v>
      </c>
      <c r="G16" s="221">
        <f t="shared" si="1"/>
        <v>0</v>
      </c>
      <c r="H16" s="221">
        <f>SUM(H14:H15)</f>
        <v>1</v>
      </c>
      <c r="I16" s="221">
        <f>SUM(I14:I15)</f>
        <v>1</v>
      </c>
      <c r="J16" s="221">
        <f t="shared" si="2"/>
        <v>2</v>
      </c>
      <c r="K16" s="221">
        <f>SUM(K14:K15)</f>
        <v>1</v>
      </c>
      <c r="L16" s="221">
        <f>SUM(L14:L15)</f>
        <v>1</v>
      </c>
      <c r="M16" s="221">
        <f>SUM(M14:M15)</f>
        <v>2</v>
      </c>
    </row>
    <row r="17" spans="1:13" ht="24" customHeight="1">
      <c r="A17" s="261" t="s">
        <v>47</v>
      </c>
      <c r="B17" s="216"/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</row>
    <row r="18" spans="1:13" ht="24" customHeight="1">
      <c r="A18" s="254" t="s">
        <v>20</v>
      </c>
      <c r="B18" s="85">
        <v>0</v>
      </c>
      <c r="C18" s="85">
        <v>0</v>
      </c>
      <c r="D18" s="216">
        <f>SUM(B18:C18)</f>
        <v>0</v>
      </c>
      <c r="E18" s="85">
        <v>0</v>
      </c>
      <c r="F18" s="85">
        <v>0</v>
      </c>
      <c r="G18" s="216">
        <f>SUM(E18:F18)</f>
        <v>0</v>
      </c>
      <c r="H18" s="85">
        <v>0</v>
      </c>
      <c r="I18" s="85">
        <v>2</v>
      </c>
      <c r="J18" s="216">
        <f>SUM(H18:I18)</f>
        <v>2</v>
      </c>
      <c r="K18" s="85">
        <f aca="true" t="shared" si="4" ref="K18:M21">SUM(B18,E18,H18)</f>
        <v>0</v>
      </c>
      <c r="L18" s="85">
        <f t="shared" si="4"/>
        <v>2</v>
      </c>
      <c r="M18" s="216">
        <f t="shared" si="4"/>
        <v>2</v>
      </c>
    </row>
    <row r="19" spans="1:13" ht="24" customHeight="1">
      <c r="A19" s="254" t="s">
        <v>33</v>
      </c>
      <c r="B19" s="85">
        <v>0</v>
      </c>
      <c r="C19" s="85">
        <v>0</v>
      </c>
      <c r="D19" s="216">
        <f>SUM(B19:C19)</f>
        <v>0</v>
      </c>
      <c r="E19" s="85">
        <v>0</v>
      </c>
      <c r="F19" s="85">
        <v>0</v>
      </c>
      <c r="G19" s="216">
        <f>SUM(E19:F19)</f>
        <v>0</v>
      </c>
      <c r="H19" s="85">
        <v>1</v>
      </c>
      <c r="I19" s="85">
        <v>0</v>
      </c>
      <c r="J19" s="216">
        <f>SUM(H19:I19)</f>
        <v>1</v>
      </c>
      <c r="K19" s="85">
        <f aca="true" t="shared" si="5" ref="K19:M20">SUM(B19,E19,H19)</f>
        <v>1</v>
      </c>
      <c r="L19" s="85">
        <f t="shared" si="5"/>
        <v>0</v>
      </c>
      <c r="M19" s="216">
        <f t="shared" si="5"/>
        <v>1</v>
      </c>
    </row>
    <row r="20" spans="1:13" ht="24" customHeight="1">
      <c r="A20" s="254" t="s">
        <v>32</v>
      </c>
      <c r="B20" s="85">
        <v>0</v>
      </c>
      <c r="C20" s="85">
        <v>0</v>
      </c>
      <c r="D20" s="216">
        <f>SUM(B20:C20)</f>
        <v>0</v>
      </c>
      <c r="E20" s="85">
        <v>0</v>
      </c>
      <c r="F20" s="85">
        <v>0</v>
      </c>
      <c r="G20" s="216">
        <f>SUM(E20:F20)</f>
        <v>0</v>
      </c>
      <c r="H20" s="85">
        <v>1</v>
      </c>
      <c r="I20" s="85">
        <v>6</v>
      </c>
      <c r="J20" s="216">
        <f>SUM(H20:I20)</f>
        <v>7</v>
      </c>
      <c r="K20" s="85">
        <f t="shared" si="5"/>
        <v>1</v>
      </c>
      <c r="L20" s="85">
        <f t="shared" si="5"/>
        <v>6</v>
      </c>
      <c r="M20" s="216">
        <f t="shared" si="5"/>
        <v>7</v>
      </c>
    </row>
    <row r="21" spans="1:13" ht="24" customHeight="1">
      <c r="A21" s="246" t="s">
        <v>6</v>
      </c>
      <c r="B21" s="221">
        <f>SUM(B18:B20)</f>
        <v>0</v>
      </c>
      <c r="C21" s="221">
        <f>SUM(C18:C20)</f>
        <v>0</v>
      </c>
      <c r="D21" s="221">
        <f>SUM(B21:C21)</f>
        <v>0</v>
      </c>
      <c r="E21" s="221">
        <f>SUM(E18:E20)</f>
        <v>0</v>
      </c>
      <c r="F21" s="221">
        <f>SUM(F18:F20)</f>
        <v>0</v>
      </c>
      <c r="G21" s="221">
        <f>SUM(E21:F21)</f>
        <v>0</v>
      </c>
      <c r="H21" s="221">
        <f>SUM(H18:H20)</f>
        <v>2</v>
      </c>
      <c r="I21" s="221">
        <f>SUM(I18:I20)</f>
        <v>8</v>
      </c>
      <c r="J21" s="221">
        <f>SUM(H21:I21)</f>
        <v>10</v>
      </c>
      <c r="K21" s="221">
        <f t="shared" si="4"/>
        <v>2</v>
      </c>
      <c r="L21" s="221">
        <f t="shared" si="4"/>
        <v>8</v>
      </c>
      <c r="M21" s="221">
        <f t="shared" si="4"/>
        <v>10</v>
      </c>
    </row>
    <row r="22" spans="1:13" ht="29.25" customHeight="1">
      <c r="A22" s="268" t="s">
        <v>55</v>
      </c>
      <c r="B22" s="71"/>
      <c r="C22" s="71"/>
      <c r="D22" s="71"/>
      <c r="E22" s="71"/>
      <c r="F22" s="71"/>
      <c r="G22" s="71"/>
      <c r="H22" s="71"/>
      <c r="I22" s="71"/>
      <c r="J22" s="71"/>
      <c r="K22" s="71"/>
      <c r="L22" s="71"/>
      <c r="M22" s="71"/>
    </row>
    <row r="23" ht="15" customHeight="1"/>
    <row r="24" spans="1:13" s="258" customFormat="1" ht="24" customHeight="1">
      <c r="A24" s="676" t="s">
        <v>45</v>
      </c>
      <c r="B24" s="667" t="s">
        <v>2</v>
      </c>
      <c r="C24" s="653"/>
      <c r="D24" s="673"/>
      <c r="E24" s="667" t="s">
        <v>3</v>
      </c>
      <c r="F24" s="653"/>
      <c r="G24" s="673"/>
      <c r="H24" s="667" t="s">
        <v>106</v>
      </c>
      <c r="I24" s="653"/>
      <c r="J24" s="673"/>
      <c r="K24" s="667" t="s">
        <v>7</v>
      </c>
      <c r="L24" s="653"/>
      <c r="M24" s="673"/>
    </row>
    <row r="25" spans="1:13" s="258" customFormat="1" ht="24" customHeight="1">
      <c r="A25" s="696"/>
      <c r="B25" s="107" t="s">
        <v>4</v>
      </c>
      <c r="C25" s="107" t="s">
        <v>5</v>
      </c>
      <c r="D25" s="107" t="s">
        <v>6</v>
      </c>
      <c r="E25" s="107" t="s">
        <v>4</v>
      </c>
      <c r="F25" s="107" t="s">
        <v>5</v>
      </c>
      <c r="G25" s="107" t="s">
        <v>6</v>
      </c>
      <c r="H25" s="107" t="s">
        <v>4</v>
      </c>
      <c r="I25" s="107" t="s">
        <v>5</v>
      </c>
      <c r="J25" s="107" t="s">
        <v>6</v>
      </c>
      <c r="K25" s="107" t="s">
        <v>4</v>
      </c>
      <c r="L25" s="107" t="s">
        <v>5</v>
      </c>
      <c r="M25" s="107" t="s">
        <v>6</v>
      </c>
    </row>
    <row r="26" spans="1:13" ht="24" customHeight="1">
      <c r="A26" s="269" t="s">
        <v>48</v>
      </c>
      <c r="B26" s="213"/>
      <c r="C26" s="213"/>
      <c r="D26" s="213"/>
      <c r="E26" s="213"/>
      <c r="F26" s="213"/>
      <c r="G26" s="213"/>
      <c r="H26" s="213"/>
      <c r="I26" s="213"/>
      <c r="J26" s="213"/>
      <c r="K26" s="213"/>
      <c r="L26" s="213"/>
      <c r="M26" s="213"/>
    </row>
    <row r="27" spans="1:13" ht="24" customHeight="1">
      <c r="A27" s="254" t="s">
        <v>54</v>
      </c>
      <c r="B27" s="85">
        <v>8</v>
      </c>
      <c r="C27" s="85">
        <v>10</v>
      </c>
      <c r="D27" s="216">
        <f aca="true" t="shared" si="6" ref="D27:D35">SUM(B27:C27)</f>
        <v>18</v>
      </c>
      <c r="E27" s="85">
        <v>0</v>
      </c>
      <c r="F27" s="85">
        <v>4</v>
      </c>
      <c r="G27" s="216">
        <f aca="true" t="shared" si="7" ref="G27:G35">SUM(E27:F27)</f>
        <v>4</v>
      </c>
      <c r="H27" s="85">
        <v>5</v>
      </c>
      <c r="I27" s="85">
        <v>13</v>
      </c>
      <c r="J27" s="216">
        <f aca="true" t="shared" si="8" ref="J27:J35">SUM(H27:I27)</f>
        <v>18</v>
      </c>
      <c r="K27" s="85">
        <f aca="true" t="shared" si="9" ref="K27:K35">SUM(B27,E27,H27)</f>
        <v>13</v>
      </c>
      <c r="L27" s="85">
        <f aca="true" t="shared" si="10" ref="L27:L35">SUM(C27,F27,I27)</f>
        <v>27</v>
      </c>
      <c r="M27" s="216">
        <f aca="true" t="shared" si="11" ref="M27:M35">SUM(D27,G27,J27)</f>
        <v>40</v>
      </c>
    </row>
    <row r="28" spans="1:13" ht="24" customHeight="1">
      <c r="A28" s="254" t="s">
        <v>56</v>
      </c>
      <c r="B28" s="85">
        <v>1</v>
      </c>
      <c r="C28" s="85">
        <v>3</v>
      </c>
      <c r="D28" s="216">
        <f>SUM(B28:C28)</f>
        <v>4</v>
      </c>
      <c r="E28" s="85">
        <v>2</v>
      </c>
      <c r="F28" s="85">
        <v>3</v>
      </c>
      <c r="G28" s="216">
        <f>SUM(E28:F28)</f>
        <v>5</v>
      </c>
      <c r="H28" s="85">
        <v>1</v>
      </c>
      <c r="I28" s="85">
        <v>9</v>
      </c>
      <c r="J28" s="216">
        <f>SUM(H28:I28)</f>
        <v>10</v>
      </c>
      <c r="K28" s="85">
        <f aca="true" t="shared" si="12" ref="K28:M29">SUM(B28,E28,H28)</f>
        <v>4</v>
      </c>
      <c r="L28" s="85">
        <f t="shared" si="12"/>
        <v>15</v>
      </c>
      <c r="M28" s="216">
        <f t="shared" si="12"/>
        <v>19</v>
      </c>
    </row>
    <row r="29" spans="1:13" ht="24" customHeight="1">
      <c r="A29" s="254" t="s">
        <v>49</v>
      </c>
      <c r="B29" s="85">
        <v>0</v>
      </c>
      <c r="C29" s="85">
        <v>0</v>
      </c>
      <c r="D29" s="216">
        <f t="shared" si="6"/>
        <v>0</v>
      </c>
      <c r="E29" s="85">
        <v>0</v>
      </c>
      <c r="F29" s="85">
        <v>3</v>
      </c>
      <c r="G29" s="216">
        <f t="shared" si="7"/>
        <v>3</v>
      </c>
      <c r="H29" s="85">
        <v>1</v>
      </c>
      <c r="I29" s="85">
        <v>6</v>
      </c>
      <c r="J29" s="216">
        <f t="shared" si="8"/>
        <v>7</v>
      </c>
      <c r="K29" s="85">
        <f t="shared" si="12"/>
        <v>1</v>
      </c>
      <c r="L29" s="85">
        <f t="shared" si="12"/>
        <v>9</v>
      </c>
      <c r="M29" s="216">
        <f t="shared" si="12"/>
        <v>10</v>
      </c>
    </row>
    <row r="30" spans="1:13" ht="24" customHeight="1">
      <c r="A30" s="254" t="s">
        <v>19</v>
      </c>
      <c r="B30" s="85">
        <v>0</v>
      </c>
      <c r="C30" s="85">
        <v>3</v>
      </c>
      <c r="D30" s="216">
        <f t="shared" si="6"/>
        <v>3</v>
      </c>
      <c r="E30" s="85">
        <v>1</v>
      </c>
      <c r="F30" s="85">
        <v>1</v>
      </c>
      <c r="G30" s="216">
        <f t="shared" si="7"/>
        <v>2</v>
      </c>
      <c r="H30" s="85">
        <v>1</v>
      </c>
      <c r="I30" s="85">
        <v>2</v>
      </c>
      <c r="J30" s="216">
        <f t="shared" si="8"/>
        <v>3</v>
      </c>
      <c r="K30" s="85">
        <f t="shared" si="9"/>
        <v>2</v>
      </c>
      <c r="L30" s="85">
        <f t="shared" si="10"/>
        <v>6</v>
      </c>
      <c r="M30" s="216">
        <f t="shared" si="11"/>
        <v>8</v>
      </c>
    </row>
    <row r="31" spans="1:13" ht="24" customHeight="1">
      <c r="A31" s="254" t="s">
        <v>22</v>
      </c>
      <c r="B31" s="85">
        <v>3</v>
      </c>
      <c r="C31" s="85">
        <v>0</v>
      </c>
      <c r="D31" s="216">
        <f t="shared" si="6"/>
        <v>3</v>
      </c>
      <c r="E31" s="85">
        <v>3</v>
      </c>
      <c r="F31" s="85">
        <v>0</v>
      </c>
      <c r="G31" s="216">
        <f t="shared" si="7"/>
        <v>3</v>
      </c>
      <c r="H31" s="85">
        <v>0</v>
      </c>
      <c r="I31" s="85">
        <v>0</v>
      </c>
      <c r="J31" s="216">
        <f t="shared" si="8"/>
        <v>0</v>
      </c>
      <c r="K31" s="85">
        <f t="shared" si="9"/>
        <v>6</v>
      </c>
      <c r="L31" s="85">
        <f t="shared" si="10"/>
        <v>0</v>
      </c>
      <c r="M31" s="216">
        <f t="shared" si="11"/>
        <v>6</v>
      </c>
    </row>
    <row r="32" spans="1:13" ht="24" customHeight="1">
      <c r="A32" s="254" t="s">
        <v>52</v>
      </c>
      <c r="B32" s="85">
        <v>2</v>
      </c>
      <c r="C32" s="85">
        <v>0</v>
      </c>
      <c r="D32" s="216">
        <f t="shared" si="6"/>
        <v>2</v>
      </c>
      <c r="E32" s="85">
        <v>2</v>
      </c>
      <c r="F32" s="85">
        <v>4</v>
      </c>
      <c r="G32" s="216">
        <f t="shared" si="7"/>
        <v>6</v>
      </c>
      <c r="H32" s="85">
        <v>7</v>
      </c>
      <c r="I32" s="85">
        <v>16</v>
      </c>
      <c r="J32" s="216">
        <f t="shared" si="8"/>
        <v>23</v>
      </c>
      <c r="K32" s="85">
        <f t="shared" si="9"/>
        <v>11</v>
      </c>
      <c r="L32" s="85">
        <f t="shared" si="10"/>
        <v>20</v>
      </c>
      <c r="M32" s="216">
        <f t="shared" si="11"/>
        <v>31</v>
      </c>
    </row>
    <row r="33" spans="1:13" ht="24" customHeight="1">
      <c r="A33" s="254" t="s">
        <v>53</v>
      </c>
      <c r="B33" s="85">
        <v>0</v>
      </c>
      <c r="C33" s="85">
        <v>14</v>
      </c>
      <c r="D33" s="216">
        <f>SUM(B33:C33)</f>
        <v>14</v>
      </c>
      <c r="E33" s="85">
        <v>1</v>
      </c>
      <c r="F33" s="85">
        <v>6</v>
      </c>
      <c r="G33" s="216">
        <f>SUM(E33:F33)</f>
        <v>7</v>
      </c>
      <c r="H33" s="85">
        <v>1</v>
      </c>
      <c r="I33" s="85">
        <v>14</v>
      </c>
      <c r="J33" s="216">
        <f>SUM(H33:I33)</f>
        <v>15</v>
      </c>
      <c r="K33" s="85">
        <f>SUM(B33,E33,H33)</f>
        <v>2</v>
      </c>
      <c r="L33" s="85">
        <f>SUM(C33,F33,I33)</f>
        <v>34</v>
      </c>
      <c r="M33" s="216">
        <f>SUM(D33,G33,J33)</f>
        <v>36</v>
      </c>
    </row>
    <row r="34" spans="1:13" ht="24" customHeight="1">
      <c r="A34" s="254" t="s">
        <v>211</v>
      </c>
      <c r="B34" s="85">
        <v>5</v>
      </c>
      <c r="C34" s="85">
        <v>22</v>
      </c>
      <c r="D34" s="216">
        <f t="shared" si="6"/>
        <v>27</v>
      </c>
      <c r="E34" s="85">
        <v>13</v>
      </c>
      <c r="F34" s="85">
        <v>36</v>
      </c>
      <c r="G34" s="216">
        <f t="shared" si="7"/>
        <v>49</v>
      </c>
      <c r="H34" s="85">
        <v>0</v>
      </c>
      <c r="I34" s="85">
        <v>0</v>
      </c>
      <c r="J34" s="216">
        <f t="shared" si="8"/>
        <v>0</v>
      </c>
      <c r="K34" s="85">
        <f t="shared" si="9"/>
        <v>18</v>
      </c>
      <c r="L34" s="85">
        <f t="shared" si="10"/>
        <v>58</v>
      </c>
      <c r="M34" s="216">
        <f t="shared" si="11"/>
        <v>76</v>
      </c>
    </row>
    <row r="35" spans="1:13" ht="24" customHeight="1">
      <c r="A35" s="262" t="s">
        <v>6</v>
      </c>
      <c r="B35" s="263">
        <f>SUM(B27:B34)</f>
        <v>19</v>
      </c>
      <c r="C35" s="263">
        <f>SUM(C27:C34)</f>
        <v>52</v>
      </c>
      <c r="D35" s="263">
        <f t="shared" si="6"/>
        <v>71</v>
      </c>
      <c r="E35" s="263">
        <f>SUM(E27:E34)</f>
        <v>22</v>
      </c>
      <c r="F35" s="263">
        <f>SUM(F27:F34)</f>
        <v>57</v>
      </c>
      <c r="G35" s="263">
        <f t="shared" si="7"/>
        <v>79</v>
      </c>
      <c r="H35" s="263">
        <f>SUM(H27:H34)</f>
        <v>16</v>
      </c>
      <c r="I35" s="263">
        <f>SUM(I27:I34)</f>
        <v>60</v>
      </c>
      <c r="J35" s="263">
        <f t="shared" si="8"/>
        <v>76</v>
      </c>
      <c r="K35" s="263">
        <f t="shared" si="9"/>
        <v>57</v>
      </c>
      <c r="L35" s="263">
        <f t="shared" si="10"/>
        <v>169</v>
      </c>
      <c r="M35" s="263">
        <f t="shared" si="11"/>
        <v>226</v>
      </c>
    </row>
    <row r="36" spans="1:13" ht="32.25" customHeight="1" thickBot="1">
      <c r="A36" s="264" t="s">
        <v>65</v>
      </c>
      <c r="B36" s="52">
        <f>SUM(B13,B16,B21,B35)</f>
        <v>21</v>
      </c>
      <c r="C36" s="52">
        <f>SUM(C13,C16,C21,C35)</f>
        <v>64</v>
      </c>
      <c r="D36" s="52">
        <f>SUM(B36:C36)</f>
        <v>85</v>
      </c>
      <c r="E36" s="52">
        <f>SUM(E13,E16,E21,E35)</f>
        <v>23</v>
      </c>
      <c r="F36" s="52">
        <f>SUM(F13,F16,F21,F35)</f>
        <v>57</v>
      </c>
      <c r="G36" s="52">
        <f>SUM(E36:F36)</f>
        <v>80</v>
      </c>
      <c r="H36" s="52">
        <f>SUM(H13,H16,H21,H35)</f>
        <v>27</v>
      </c>
      <c r="I36" s="52">
        <f>SUM(I13,I16,I21,I35)</f>
        <v>76</v>
      </c>
      <c r="J36" s="52">
        <f>SUM(H36:I36)</f>
        <v>103</v>
      </c>
      <c r="K36" s="52">
        <f>SUM(K13,K16,K21,K35)</f>
        <v>71</v>
      </c>
      <c r="L36" s="52">
        <f>SUM(L13,L16,L21,L35)</f>
        <v>197</v>
      </c>
      <c r="M36" s="52">
        <f>SUM(K36:L36)</f>
        <v>268</v>
      </c>
    </row>
    <row r="37" spans="1:13" ht="32.25" customHeight="1" thickTop="1">
      <c r="A37" s="260"/>
      <c r="B37" s="225"/>
      <c r="C37" s="225"/>
      <c r="D37" s="225"/>
      <c r="E37" s="225"/>
      <c r="F37" s="225"/>
      <c r="G37" s="225"/>
      <c r="H37" s="225"/>
      <c r="I37" s="225"/>
      <c r="J37" s="225"/>
      <c r="K37" s="225"/>
      <c r="L37" s="225"/>
      <c r="M37" s="225"/>
    </row>
    <row r="38" spans="1:13" ht="27" customHeight="1">
      <c r="A38" s="270"/>
      <c r="B38" s="71"/>
      <c r="C38" s="71"/>
      <c r="D38" s="71"/>
      <c r="E38" s="71"/>
      <c r="F38" s="71"/>
      <c r="G38" s="71"/>
      <c r="H38" s="71"/>
      <c r="I38" s="71"/>
      <c r="J38" s="71"/>
      <c r="K38" s="71"/>
      <c r="L38" s="71"/>
      <c r="M38" s="71"/>
    </row>
    <row r="39" spans="1:13" s="257" customFormat="1" ht="25.5" customHeight="1">
      <c r="A39" s="686" t="s">
        <v>0</v>
      </c>
      <c r="B39" s="686"/>
      <c r="C39" s="686"/>
      <c r="D39" s="686"/>
      <c r="E39" s="686"/>
      <c r="F39" s="686"/>
      <c r="G39" s="686"/>
      <c r="H39" s="686"/>
      <c r="I39" s="686"/>
      <c r="J39" s="686"/>
      <c r="K39" s="686"/>
      <c r="L39" s="686"/>
      <c r="M39" s="686"/>
    </row>
    <row r="40" spans="1:13" s="257" customFormat="1" ht="25.5" customHeight="1">
      <c r="A40" s="686" t="s">
        <v>249</v>
      </c>
      <c r="B40" s="686"/>
      <c r="C40" s="686"/>
      <c r="D40" s="686"/>
      <c r="E40" s="686"/>
      <c r="F40" s="686"/>
      <c r="G40" s="686"/>
      <c r="H40" s="686"/>
      <c r="I40" s="686"/>
      <c r="J40" s="686"/>
      <c r="K40" s="686"/>
      <c r="L40" s="686"/>
      <c r="M40" s="686"/>
    </row>
    <row r="41" ht="21" customHeight="1"/>
    <row r="42" spans="1:13" s="258" customFormat="1" ht="24" customHeight="1">
      <c r="A42" s="676" t="s">
        <v>1</v>
      </c>
      <c r="B42" s="667" t="s">
        <v>2</v>
      </c>
      <c r="C42" s="653"/>
      <c r="D42" s="673"/>
      <c r="E42" s="667" t="s">
        <v>3</v>
      </c>
      <c r="F42" s="653"/>
      <c r="G42" s="673"/>
      <c r="H42" s="667" t="s">
        <v>106</v>
      </c>
      <c r="I42" s="653"/>
      <c r="J42" s="673"/>
      <c r="K42" s="667" t="s">
        <v>7</v>
      </c>
      <c r="L42" s="653"/>
      <c r="M42" s="673"/>
    </row>
    <row r="43" spans="1:13" s="258" customFormat="1" ht="24" customHeight="1">
      <c r="A43" s="696"/>
      <c r="B43" s="107" t="s">
        <v>4</v>
      </c>
      <c r="C43" s="107" t="s">
        <v>5</v>
      </c>
      <c r="D43" s="107" t="s">
        <v>6</v>
      </c>
      <c r="E43" s="107" t="s">
        <v>4</v>
      </c>
      <c r="F43" s="107" t="s">
        <v>5</v>
      </c>
      <c r="G43" s="107" t="s">
        <v>6</v>
      </c>
      <c r="H43" s="107" t="s">
        <v>4</v>
      </c>
      <c r="I43" s="107" t="s">
        <v>5</v>
      </c>
      <c r="J43" s="107" t="s">
        <v>6</v>
      </c>
      <c r="K43" s="107" t="s">
        <v>4</v>
      </c>
      <c r="L43" s="107" t="s">
        <v>5</v>
      </c>
      <c r="M43" s="107" t="s">
        <v>6</v>
      </c>
    </row>
    <row r="44" spans="1:13" ht="24" customHeight="1">
      <c r="A44" s="265" t="s">
        <v>46</v>
      </c>
      <c r="B44" s="105"/>
      <c r="C44" s="105"/>
      <c r="D44" s="105"/>
      <c r="E44" s="105"/>
      <c r="F44" s="105"/>
      <c r="G44" s="105"/>
      <c r="H44" s="105"/>
      <c r="I44" s="105"/>
      <c r="J44" s="105"/>
      <c r="K44" s="105"/>
      <c r="L44" s="105"/>
      <c r="M44" s="105"/>
    </row>
    <row r="45" spans="1:13" ht="24" customHeight="1">
      <c r="A45" s="254" t="s">
        <v>285</v>
      </c>
      <c r="B45" s="85">
        <v>2</v>
      </c>
      <c r="C45" s="85">
        <v>3</v>
      </c>
      <c r="D45" s="216">
        <f>SUM(B45:C45)</f>
        <v>5</v>
      </c>
      <c r="E45" s="85">
        <v>0</v>
      </c>
      <c r="F45" s="85">
        <v>0</v>
      </c>
      <c r="G45" s="216">
        <f>SUM(E45:F45)</f>
        <v>0</v>
      </c>
      <c r="H45" s="85">
        <v>0</v>
      </c>
      <c r="I45" s="85">
        <v>0</v>
      </c>
      <c r="J45" s="216">
        <f>SUM(H45:I45)</f>
        <v>0</v>
      </c>
      <c r="K45" s="85">
        <f aca="true" t="shared" si="13" ref="K45:M49">SUM(B45,E45,H45)</f>
        <v>2</v>
      </c>
      <c r="L45" s="85">
        <f t="shared" si="13"/>
        <v>3</v>
      </c>
      <c r="M45" s="216">
        <f t="shared" si="13"/>
        <v>5</v>
      </c>
    </row>
    <row r="46" spans="1:13" ht="24" customHeight="1">
      <c r="A46" s="254" t="s">
        <v>287</v>
      </c>
      <c r="B46" s="85">
        <v>1</v>
      </c>
      <c r="C46" s="85">
        <v>6</v>
      </c>
      <c r="D46" s="216">
        <f>SUM(B46:C46)</f>
        <v>7</v>
      </c>
      <c r="E46" s="85"/>
      <c r="F46" s="85"/>
      <c r="G46" s="216">
        <f>SUM(E46:F46)</f>
        <v>0</v>
      </c>
      <c r="H46" s="85"/>
      <c r="I46" s="85"/>
      <c r="J46" s="216">
        <f>SUM(H46:I46)</f>
        <v>0</v>
      </c>
      <c r="K46" s="85">
        <f t="shared" si="13"/>
        <v>1</v>
      </c>
      <c r="L46" s="85">
        <f t="shared" si="13"/>
        <v>6</v>
      </c>
      <c r="M46" s="216">
        <f t="shared" si="13"/>
        <v>7</v>
      </c>
    </row>
    <row r="47" spans="1:13" ht="24" customHeight="1">
      <c r="A47" s="254" t="s">
        <v>57</v>
      </c>
      <c r="B47" s="85">
        <v>3</v>
      </c>
      <c r="C47" s="85">
        <v>2</v>
      </c>
      <c r="D47" s="216">
        <f>SUM(B47:C47)</f>
        <v>5</v>
      </c>
      <c r="E47" s="85">
        <v>3</v>
      </c>
      <c r="F47" s="85">
        <v>1</v>
      </c>
      <c r="G47" s="216">
        <f>SUM(E47:F47)</f>
        <v>4</v>
      </c>
      <c r="H47" s="85">
        <v>4</v>
      </c>
      <c r="I47" s="85">
        <v>7</v>
      </c>
      <c r="J47" s="216">
        <f>SUM(H47:I47)</f>
        <v>11</v>
      </c>
      <c r="K47" s="85">
        <f t="shared" si="13"/>
        <v>10</v>
      </c>
      <c r="L47" s="85">
        <f t="shared" si="13"/>
        <v>10</v>
      </c>
      <c r="M47" s="216">
        <f t="shared" si="13"/>
        <v>20</v>
      </c>
    </row>
    <row r="48" spans="1:13" ht="24" customHeight="1">
      <c r="A48" s="254" t="s">
        <v>286</v>
      </c>
      <c r="B48" s="85"/>
      <c r="C48" s="85">
        <v>1</v>
      </c>
      <c r="D48" s="216">
        <f>SUM(B48:C48)</f>
        <v>1</v>
      </c>
      <c r="E48" s="85">
        <v>0</v>
      </c>
      <c r="F48" s="85">
        <v>1</v>
      </c>
      <c r="G48" s="216">
        <f>SUM(E48:F48)</f>
        <v>1</v>
      </c>
      <c r="H48" s="85">
        <v>0</v>
      </c>
      <c r="I48" s="85">
        <v>0</v>
      </c>
      <c r="J48" s="216">
        <f>SUM(H48:I48)</f>
        <v>0</v>
      </c>
      <c r="K48" s="85">
        <f t="shared" si="13"/>
        <v>0</v>
      </c>
      <c r="L48" s="85">
        <f t="shared" si="13"/>
        <v>2</v>
      </c>
      <c r="M48" s="216">
        <f t="shared" si="13"/>
        <v>2</v>
      </c>
    </row>
    <row r="49" spans="1:13" ht="24" customHeight="1">
      <c r="A49" s="254" t="s">
        <v>200</v>
      </c>
      <c r="B49" s="85">
        <v>0</v>
      </c>
      <c r="C49" s="85">
        <v>0</v>
      </c>
      <c r="D49" s="216">
        <f>SUM(B49:C49)</f>
        <v>0</v>
      </c>
      <c r="E49" s="85">
        <v>0</v>
      </c>
      <c r="F49" s="85">
        <v>0</v>
      </c>
      <c r="G49" s="216">
        <f>SUM(E49:F49)</f>
        <v>0</v>
      </c>
      <c r="H49" s="85">
        <v>15</v>
      </c>
      <c r="I49" s="85">
        <v>13</v>
      </c>
      <c r="J49" s="216">
        <f>SUM(H49:I49)</f>
        <v>28</v>
      </c>
      <c r="K49" s="85">
        <f t="shared" si="13"/>
        <v>15</v>
      </c>
      <c r="L49" s="85">
        <f t="shared" si="13"/>
        <v>13</v>
      </c>
      <c r="M49" s="216">
        <f t="shared" si="13"/>
        <v>28</v>
      </c>
    </row>
    <row r="50" spans="1:13" ht="9.75" customHeight="1">
      <c r="A50" s="254"/>
      <c r="B50" s="85"/>
      <c r="C50" s="85"/>
      <c r="D50" s="216"/>
      <c r="E50" s="85"/>
      <c r="F50" s="85"/>
      <c r="G50" s="216"/>
      <c r="H50" s="85"/>
      <c r="I50" s="85"/>
      <c r="J50" s="216"/>
      <c r="K50" s="85"/>
      <c r="L50" s="85"/>
      <c r="M50" s="216"/>
    </row>
    <row r="51" spans="1:13" ht="24" customHeight="1">
      <c r="A51" s="255" t="s">
        <v>6</v>
      </c>
      <c r="B51" s="194">
        <f>SUM(B45:B50)</f>
        <v>6</v>
      </c>
      <c r="C51" s="194">
        <f>SUM(C45:C50)</f>
        <v>12</v>
      </c>
      <c r="D51" s="194">
        <f>SUM(B51:C51)</f>
        <v>18</v>
      </c>
      <c r="E51" s="194">
        <f>SUM(E45:E50)</f>
        <v>3</v>
      </c>
      <c r="F51" s="194">
        <f>SUM(F45:F50)</f>
        <v>2</v>
      </c>
      <c r="G51" s="194">
        <f>SUM(E51:F51)</f>
        <v>5</v>
      </c>
      <c r="H51" s="194">
        <f>SUM(H45:H50)</f>
        <v>19</v>
      </c>
      <c r="I51" s="194">
        <f>SUM(I45:I50)</f>
        <v>20</v>
      </c>
      <c r="J51" s="194">
        <f>SUM(H51:I51)</f>
        <v>39</v>
      </c>
      <c r="K51" s="194">
        <f>SUM(B51,E51,H51)</f>
        <v>28</v>
      </c>
      <c r="L51" s="194">
        <f>SUM(C51,F51,I51)</f>
        <v>34</v>
      </c>
      <c r="M51" s="194">
        <f>SUM(D51,G51,J51)</f>
        <v>62</v>
      </c>
    </row>
    <row r="52" spans="1:13" ht="24" customHeight="1">
      <c r="A52" s="261" t="s">
        <v>97</v>
      </c>
      <c r="B52" s="106"/>
      <c r="C52" s="106"/>
      <c r="D52" s="106"/>
      <c r="E52" s="106"/>
      <c r="F52" s="106"/>
      <c r="G52" s="106"/>
      <c r="H52" s="106"/>
      <c r="I52" s="106"/>
      <c r="J52" s="106"/>
      <c r="K52" s="106"/>
      <c r="L52" s="106"/>
      <c r="M52" s="106"/>
    </row>
    <row r="53" spans="1:13" ht="24" customHeight="1">
      <c r="A53" s="266" t="s">
        <v>104</v>
      </c>
      <c r="B53" s="108">
        <v>4</v>
      </c>
      <c r="C53" s="108">
        <v>15</v>
      </c>
      <c r="D53" s="267">
        <f>SUM(B53:C53)</f>
        <v>19</v>
      </c>
      <c r="E53" s="108">
        <v>0</v>
      </c>
      <c r="F53" s="108">
        <v>0</v>
      </c>
      <c r="G53" s="267">
        <f>SUM(E53:F53)</f>
        <v>0</v>
      </c>
      <c r="H53" s="108">
        <v>12</v>
      </c>
      <c r="I53" s="108">
        <v>33</v>
      </c>
      <c r="J53" s="267">
        <f>SUM(H53:I53)</f>
        <v>45</v>
      </c>
      <c r="K53" s="108">
        <f aca="true" t="shared" si="14" ref="K53:M54">SUM(B53,E53,H53)</f>
        <v>16</v>
      </c>
      <c r="L53" s="108">
        <f t="shared" si="14"/>
        <v>48</v>
      </c>
      <c r="M53" s="267">
        <f t="shared" si="14"/>
        <v>64</v>
      </c>
    </row>
    <row r="54" spans="1:13" ht="24" customHeight="1">
      <c r="A54" s="255" t="s">
        <v>6</v>
      </c>
      <c r="B54" s="194">
        <f>SUM(B52:B53)</f>
        <v>4</v>
      </c>
      <c r="C54" s="194">
        <f>SUM(C52:C53)</f>
        <v>15</v>
      </c>
      <c r="D54" s="194">
        <f>SUM(B54:C54)</f>
        <v>19</v>
      </c>
      <c r="E54" s="194">
        <f>SUM(E52:E53)</f>
        <v>0</v>
      </c>
      <c r="F54" s="194">
        <f>SUM(F52:F53)</f>
        <v>0</v>
      </c>
      <c r="G54" s="194">
        <f>SUM(E54:F54)</f>
        <v>0</v>
      </c>
      <c r="H54" s="194">
        <f>SUM(H52:H53)</f>
        <v>12</v>
      </c>
      <c r="I54" s="194">
        <f>SUM(I52:I53)</f>
        <v>33</v>
      </c>
      <c r="J54" s="194">
        <f>SUM(H54:I54)</f>
        <v>45</v>
      </c>
      <c r="K54" s="194">
        <f t="shared" si="14"/>
        <v>16</v>
      </c>
      <c r="L54" s="194">
        <f t="shared" si="14"/>
        <v>48</v>
      </c>
      <c r="M54" s="194">
        <f t="shared" si="14"/>
        <v>64</v>
      </c>
    </row>
    <row r="55" spans="1:13" ht="24" customHeight="1">
      <c r="A55" s="261" t="s">
        <v>47</v>
      </c>
      <c r="B55" s="106"/>
      <c r="C55" s="106"/>
      <c r="D55" s="106"/>
      <c r="E55" s="106"/>
      <c r="F55" s="106"/>
      <c r="G55" s="106"/>
      <c r="H55" s="106"/>
      <c r="I55" s="106"/>
      <c r="J55" s="106"/>
      <c r="K55" s="106"/>
      <c r="L55" s="106"/>
      <c r="M55" s="106"/>
    </row>
    <row r="56" spans="1:13" ht="24" customHeight="1">
      <c r="A56" s="266" t="s">
        <v>212</v>
      </c>
      <c r="B56" s="108">
        <v>0</v>
      </c>
      <c r="C56" s="108">
        <v>0</v>
      </c>
      <c r="D56" s="267">
        <f>SUM(B56:C56)</f>
        <v>0</v>
      </c>
      <c r="E56" s="108">
        <v>1</v>
      </c>
      <c r="F56" s="108">
        <v>0</v>
      </c>
      <c r="G56" s="267">
        <f>SUM(E56:F56)</f>
        <v>1</v>
      </c>
      <c r="H56" s="108">
        <v>0</v>
      </c>
      <c r="I56" s="108">
        <v>0</v>
      </c>
      <c r="J56" s="267">
        <f>SUM(H56:I56)</f>
        <v>0</v>
      </c>
      <c r="K56" s="108">
        <f aca="true" t="shared" si="15" ref="K56:M57">SUM(B56,E56,H56)</f>
        <v>1</v>
      </c>
      <c r="L56" s="108">
        <f t="shared" si="15"/>
        <v>0</v>
      </c>
      <c r="M56" s="267">
        <f t="shared" si="15"/>
        <v>1</v>
      </c>
    </row>
    <row r="57" spans="1:13" ht="24" customHeight="1">
      <c r="A57" s="255" t="s">
        <v>6</v>
      </c>
      <c r="B57" s="194">
        <f>SUM(B55:B56)</f>
        <v>0</v>
      </c>
      <c r="C57" s="194">
        <f>SUM(C55:C56)</f>
        <v>0</v>
      </c>
      <c r="D57" s="194">
        <f>SUM(B57:C57)</f>
        <v>0</v>
      </c>
      <c r="E57" s="194">
        <f>SUM(E55:E56)</f>
        <v>1</v>
      </c>
      <c r="F57" s="194">
        <f>SUM(F55:F56)</f>
        <v>0</v>
      </c>
      <c r="G57" s="194">
        <f>SUM(E57:F57)</f>
        <v>1</v>
      </c>
      <c r="H57" s="194">
        <f>SUM(H55:H56)</f>
        <v>0</v>
      </c>
      <c r="I57" s="194">
        <f>SUM(I55:I56)</f>
        <v>0</v>
      </c>
      <c r="J57" s="194">
        <f>SUM(H57:I57)</f>
        <v>0</v>
      </c>
      <c r="K57" s="194">
        <f t="shared" si="15"/>
        <v>1</v>
      </c>
      <c r="L57" s="194">
        <f t="shared" si="15"/>
        <v>0</v>
      </c>
      <c r="M57" s="194">
        <f t="shared" si="15"/>
        <v>1</v>
      </c>
    </row>
    <row r="58" spans="1:13" ht="24" customHeight="1">
      <c r="A58" s="260"/>
      <c r="B58" s="225"/>
      <c r="C58" s="225"/>
      <c r="D58" s="225"/>
      <c r="E58" s="225"/>
      <c r="F58" s="225"/>
      <c r="G58" s="225"/>
      <c r="H58" s="225"/>
      <c r="I58" s="225"/>
      <c r="J58" s="225"/>
      <c r="K58" s="225"/>
      <c r="L58" s="225"/>
      <c r="M58" s="225"/>
    </row>
    <row r="59" spans="1:13" ht="24" customHeight="1">
      <c r="A59" s="256"/>
      <c r="B59" s="71"/>
      <c r="C59" s="71"/>
      <c r="D59" s="71"/>
      <c r="E59" s="71"/>
      <c r="F59" s="71"/>
      <c r="G59" s="71"/>
      <c r="H59" s="71"/>
      <c r="I59" s="71"/>
      <c r="J59" s="71"/>
      <c r="K59" s="71"/>
      <c r="L59" s="71"/>
      <c r="M59" s="71"/>
    </row>
    <row r="60" spans="1:13" ht="24" customHeight="1">
      <c r="A60" s="256" t="s">
        <v>58</v>
      </c>
      <c r="B60" s="71"/>
      <c r="C60" s="71"/>
      <c r="D60" s="71"/>
      <c r="E60" s="71"/>
      <c r="F60" s="71"/>
      <c r="G60" s="71"/>
      <c r="H60" s="71"/>
      <c r="I60" s="71"/>
      <c r="J60" s="71"/>
      <c r="K60" s="71"/>
      <c r="L60" s="68"/>
      <c r="M60" s="71"/>
    </row>
    <row r="61" spans="1:13" s="258" customFormat="1" ht="23.25" customHeight="1">
      <c r="A61" s="676" t="s">
        <v>1</v>
      </c>
      <c r="B61" s="667" t="s">
        <v>2</v>
      </c>
      <c r="C61" s="653"/>
      <c r="D61" s="673"/>
      <c r="E61" s="667" t="s">
        <v>3</v>
      </c>
      <c r="F61" s="653"/>
      <c r="G61" s="673"/>
      <c r="H61" s="667" t="s">
        <v>106</v>
      </c>
      <c r="I61" s="653"/>
      <c r="J61" s="673"/>
      <c r="K61" s="667" t="s">
        <v>7</v>
      </c>
      <c r="L61" s="653"/>
      <c r="M61" s="673"/>
    </row>
    <row r="62" spans="1:13" s="258" customFormat="1" ht="23.25" customHeight="1">
      <c r="A62" s="696"/>
      <c r="B62" s="107" t="s">
        <v>4</v>
      </c>
      <c r="C62" s="107" t="s">
        <v>5</v>
      </c>
      <c r="D62" s="107" t="s">
        <v>6</v>
      </c>
      <c r="E62" s="107" t="s">
        <v>4</v>
      </c>
      <c r="F62" s="107" t="s">
        <v>5</v>
      </c>
      <c r="G62" s="107" t="s">
        <v>6</v>
      </c>
      <c r="H62" s="107" t="s">
        <v>4</v>
      </c>
      <c r="I62" s="107" t="s">
        <v>5</v>
      </c>
      <c r="J62" s="107" t="s">
        <v>6</v>
      </c>
      <c r="K62" s="107" t="s">
        <v>4</v>
      </c>
      <c r="L62" s="107" t="s">
        <v>5</v>
      </c>
      <c r="M62" s="107" t="s">
        <v>6</v>
      </c>
    </row>
    <row r="63" spans="1:13" s="258" customFormat="1" ht="24" customHeight="1">
      <c r="A63" s="261" t="s">
        <v>48</v>
      </c>
      <c r="B63" s="106"/>
      <c r="C63" s="106"/>
      <c r="D63" s="106"/>
      <c r="E63" s="106"/>
      <c r="F63" s="106"/>
      <c r="G63" s="106"/>
      <c r="H63" s="106"/>
      <c r="I63" s="106"/>
      <c r="J63" s="106"/>
      <c r="K63" s="106"/>
      <c r="L63" s="106"/>
      <c r="M63" s="106"/>
    </row>
    <row r="64" spans="1:13" ht="21" customHeight="1">
      <c r="A64" s="254" t="s">
        <v>305</v>
      </c>
      <c r="B64" s="85">
        <v>9</v>
      </c>
      <c r="C64" s="85">
        <v>24</v>
      </c>
      <c r="D64" s="216">
        <f aca="true" t="shared" si="16" ref="D64:D69">SUM(B64:C64)</f>
        <v>33</v>
      </c>
      <c r="E64" s="85">
        <v>11</v>
      </c>
      <c r="F64" s="85">
        <v>14</v>
      </c>
      <c r="G64" s="216">
        <f aca="true" t="shared" si="17" ref="G64:G72">SUM(E64:F64)</f>
        <v>25</v>
      </c>
      <c r="H64" s="85">
        <v>6</v>
      </c>
      <c r="I64" s="85">
        <v>4</v>
      </c>
      <c r="J64" s="216">
        <f aca="true" t="shared" si="18" ref="J64:J72">SUM(H64:I64)</f>
        <v>10</v>
      </c>
      <c r="K64" s="85">
        <f aca="true" t="shared" si="19" ref="K64:K69">SUM(B64,E64,H64)</f>
        <v>26</v>
      </c>
      <c r="L64" s="85">
        <f aca="true" t="shared" si="20" ref="L64:L69">SUM(C64,F64,I64)</f>
        <v>42</v>
      </c>
      <c r="M64" s="216">
        <f aca="true" t="shared" si="21" ref="M64:M69">SUM(D64,G64,J64)</f>
        <v>68</v>
      </c>
    </row>
    <row r="65" spans="1:13" ht="21" customHeight="1">
      <c r="A65" s="254" t="s">
        <v>306</v>
      </c>
      <c r="B65" s="85">
        <v>11</v>
      </c>
      <c r="C65" s="85">
        <v>24</v>
      </c>
      <c r="D65" s="216">
        <f t="shared" si="16"/>
        <v>35</v>
      </c>
      <c r="E65" s="85">
        <v>13</v>
      </c>
      <c r="F65" s="85">
        <v>15</v>
      </c>
      <c r="G65" s="216">
        <f t="shared" si="17"/>
        <v>28</v>
      </c>
      <c r="H65" s="85">
        <v>0</v>
      </c>
      <c r="I65" s="85">
        <v>4</v>
      </c>
      <c r="J65" s="216">
        <f t="shared" si="18"/>
        <v>4</v>
      </c>
      <c r="K65" s="85">
        <f t="shared" si="19"/>
        <v>24</v>
      </c>
      <c r="L65" s="85">
        <f t="shared" si="20"/>
        <v>43</v>
      </c>
      <c r="M65" s="216">
        <f t="shared" si="21"/>
        <v>67</v>
      </c>
    </row>
    <row r="66" spans="1:13" ht="21" customHeight="1">
      <c r="A66" s="254" t="s">
        <v>307</v>
      </c>
      <c r="B66" s="85">
        <v>13</v>
      </c>
      <c r="C66" s="85">
        <v>24</v>
      </c>
      <c r="D66" s="216">
        <f t="shared" si="16"/>
        <v>37</v>
      </c>
      <c r="E66" s="85">
        <v>15</v>
      </c>
      <c r="F66" s="85">
        <v>12</v>
      </c>
      <c r="G66" s="216">
        <f t="shared" si="17"/>
        <v>27</v>
      </c>
      <c r="H66" s="85">
        <v>2</v>
      </c>
      <c r="I66" s="85">
        <v>1</v>
      </c>
      <c r="J66" s="216">
        <f t="shared" si="18"/>
        <v>3</v>
      </c>
      <c r="K66" s="85">
        <f t="shared" si="19"/>
        <v>30</v>
      </c>
      <c r="L66" s="85">
        <f t="shared" si="20"/>
        <v>37</v>
      </c>
      <c r="M66" s="216">
        <f t="shared" si="21"/>
        <v>67</v>
      </c>
    </row>
    <row r="67" spans="1:13" ht="21" customHeight="1">
      <c r="A67" s="254" t="s">
        <v>308</v>
      </c>
      <c r="B67" s="85">
        <v>0</v>
      </c>
      <c r="C67" s="85">
        <v>0</v>
      </c>
      <c r="D67" s="216">
        <f t="shared" si="16"/>
        <v>0</v>
      </c>
      <c r="E67" s="85">
        <v>0</v>
      </c>
      <c r="F67" s="85">
        <v>0</v>
      </c>
      <c r="G67" s="216">
        <f>SUM(E67:F67)</f>
        <v>0</v>
      </c>
      <c r="H67" s="85">
        <v>4</v>
      </c>
      <c r="I67" s="85">
        <v>3</v>
      </c>
      <c r="J67" s="216">
        <f>SUM(H67:I67)</f>
        <v>7</v>
      </c>
      <c r="K67" s="85">
        <f t="shared" si="19"/>
        <v>4</v>
      </c>
      <c r="L67" s="85">
        <f t="shared" si="20"/>
        <v>3</v>
      </c>
      <c r="M67" s="216">
        <f t="shared" si="21"/>
        <v>7</v>
      </c>
    </row>
    <row r="68" spans="1:13" ht="21" customHeight="1">
      <c r="A68" s="254" t="s">
        <v>139</v>
      </c>
      <c r="B68" s="85">
        <v>0</v>
      </c>
      <c r="C68" s="85">
        <v>0</v>
      </c>
      <c r="D68" s="216">
        <f t="shared" si="16"/>
        <v>0</v>
      </c>
      <c r="E68" s="85">
        <v>0</v>
      </c>
      <c r="F68" s="85">
        <v>0</v>
      </c>
      <c r="G68" s="216">
        <f>SUM(E68:F68)</f>
        <v>0</v>
      </c>
      <c r="H68" s="85">
        <v>0</v>
      </c>
      <c r="I68" s="85">
        <v>1</v>
      </c>
      <c r="J68" s="216">
        <f>SUM(H68:I68)</f>
        <v>1</v>
      </c>
      <c r="K68" s="85">
        <f t="shared" si="19"/>
        <v>0</v>
      </c>
      <c r="L68" s="85">
        <f t="shared" si="20"/>
        <v>1</v>
      </c>
      <c r="M68" s="216">
        <f t="shared" si="21"/>
        <v>1</v>
      </c>
    </row>
    <row r="69" spans="1:13" ht="21" customHeight="1">
      <c r="A69" s="254" t="s">
        <v>56</v>
      </c>
      <c r="B69" s="85">
        <v>2</v>
      </c>
      <c r="C69" s="85">
        <v>8</v>
      </c>
      <c r="D69" s="216">
        <f t="shared" si="16"/>
        <v>10</v>
      </c>
      <c r="E69" s="85">
        <v>1</v>
      </c>
      <c r="F69" s="85">
        <v>15</v>
      </c>
      <c r="G69" s="216">
        <f t="shared" si="17"/>
        <v>16</v>
      </c>
      <c r="H69" s="85">
        <v>9</v>
      </c>
      <c r="I69" s="85">
        <v>46</v>
      </c>
      <c r="J69" s="216">
        <f t="shared" si="18"/>
        <v>55</v>
      </c>
      <c r="K69" s="85">
        <f t="shared" si="19"/>
        <v>12</v>
      </c>
      <c r="L69" s="85">
        <f t="shared" si="20"/>
        <v>69</v>
      </c>
      <c r="M69" s="216">
        <f t="shared" si="21"/>
        <v>81</v>
      </c>
    </row>
    <row r="70" spans="1:13" ht="21" customHeight="1">
      <c r="A70" s="254" t="s">
        <v>52</v>
      </c>
      <c r="B70" s="85">
        <v>4</v>
      </c>
      <c r="C70" s="85">
        <v>14</v>
      </c>
      <c r="D70" s="216">
        <f aca="true" t="shared" si="22" ref="D70:D76">SUM(B70:C70)</f>
        <v>18</v>
      </c>
      <c r="E70" s="85">
        <v>12</v>
      </c>
      <c r="F70" s="85">
        <v>15</v>
      </c>
      <c r="G70" s="216">
        <f t="shared" si="17"/>
        <v>27</v>
      </c>
      <c r="H70" s="85">
        <v>28</v>
      </c>
      <c r="I70" s="85">
        <v>62</v>
      </c>
      <c r="J70" s="216">
        <f t="shared" si="18"/>
        <v>90</v>
      </c>
      <c r="K70" s="85">
        <f aca="true" t="shared" si="23" ref="K70:M76">SUM(B70,E70,H70)</f>
        <v>44</v>
      </c>
      <c r="L70" s="85">
        <f t="shared" si="23"/>
        <v>91</v>
      </c>
      <c r="M70" s="216">
        <f t="shared" si="23"/>
        <v>135</v>
      </c>
    </row>
    <row r="71" spans="1:13" ht="21" customHeight="1">
      <c r="A71" s="254" t="s">
        <v>59</v>
      </c>
      <c r="B71" s="85">
        <v>2</v>
      </c>
      <c r="C71" s="85">
        <v>31</v>
      </c>
      <c r="D71" s="216">
        <f t="shared" si="22"/>
        <v>33</v>
      </c>
      <c r="E71" s="85">
        <v>1</v>
      </c>
      <c r="F71" s="85">
        <v>18</v>
      </c>
      <c r="G71" s="216">
        <f t="shared" si="17"/>
        <v>19</v>
      </c>
      <c r="H71" s="85">
        <v>13</v>
      </c>
      <c r="I71" s="85">
        <v>44</v>
      </c>
      <c r="J71" s="216">
        <f t="shared" si="18"/>
        <v>57</v>
      </c>
      <c r="K71" s="85">
        <f t="shared" si="23"/>
        <v>16</v>
      </c>
      <c r="L71" s="85">
        <f t="shared" si="23"/>
        <v>93</v>
      </c>
      <c r="M71" s="216">
        <f t="shared" si="23"/>
        <v>109</v>
      </c>
    </row>
    <row r="72" spans="1:13" ht="21" customHeight="1">
      <c r="A72" s="254" t="s">
        <v>49</v>
      </c>
      <c r="B72" s="85">
        <v>0</v>
      </c>
      <c r="C72" s="85">
        <v>2</v>
      </c>
      <c r="D72" s="216">
        <f t="shared" si="22"/>
        <v>2</v>
      </c>
      <c r="E72" s="85">
        <v>4</v>
      </c>
      <c r="F72" s="85">
        <v>9</v>
      </c>
      <c r="G72" s="216">
        <f t="shared" si="17"/>
        <v>13</v>
      </c>
      <c r="H72" s="85">
        <v>4</v>
      </c>
      <c r="I72" s="85">
        <v>26</v>
      </c>
      <c r="J72" s="216">
        <f t="shared" si="18"/>
        <v>30</v>
      </c>
      <c r="K72" s="85">
        <f t="shared" si="23"/>
        <v>8</v>
      </c>
      <c r="L72" s="85">
        <f t="shared" si="23"/>
        <v>37</v>
      </c>
      <c r="M72" s="216">
        <f t="shared" si="23"/>
        <v>45</v>
      </c>
    </row>
    <row r="73" spans="1:13" ht="21" customHeight="1">
      <c r="A73" s="254" t="s">
        <v>21</v>
      </c>
      <c r="B73" s="85">
        <v>1</v>
      </c>
      <c r="C73" s="85">
        <v>7</v>
      </c>
      <c r="D73" s="216">
        <f t="shared" si="22"/>
        <v>8</v>
      </c>
      <c r="E73" s="85">
        <v>0</v>
      </c>
      <c r="F73" s="85">
        <v>10</v>
      </c>
      <c r="G73" s="216">
        <f>SUM(E73:F73)</f>
        <v>10</v>
      </c>
      <c r="H73" s="85">
        <v>3</v>
      </c>
      <c r="I73" s="85">
        <v>28</v>
      </c>
      <c r="J73" s="216">
        <f>SUM(H73:I73)</f>
        <v>31</v>
      </c>
      <c r="K73" s="85">
        <f t="shared" si="23"/>
        <v>4</v>
      </c>
      <c r="L73" s="85">
        <f t="shared" si="23"/>
        <v>45</v>
      </c>
      <c r="M73" s="216">
        <f t="shared" si="23"/>
        <v>49</v>
      </c>
    </row>
    <row r="74" spans="1:13" ht="21" customHeight="1">
      <c r="A74" s="254" t="s">
        <v>22</v>
      </c>
      <c r="B74" s="85">
        <v>4</v>
      </c>
      <c r="C74" s="85">
        <v>2</v>
      </c>
      <c r="D74" s="216">
        <f t="shared" si="22"/>
        <v>6</v>
      </c>
      <c r="E74" s="85">
        <v>4</v>
      </c>
      <c r="F74" s="85">
        <v>1</v>
      </c>
      <c r="G74" s="216">
        <f>SUM(E74:F74)</f>
        <v>5</v>
      </c>
      <c r="H74" s="85">
        <v>28</v>
      </c>
      <c r="I74" s="85">
        <v>6</v>
      </c>
      <c r="J74" s="216">
        <f>SUM(H74:I74)</f>
        <v>34</v>
      </c>
      <c r="K74" s="85">
        <f t="shared" si="23"/>
        <v>36</v>
      </c>
      <c r="L74" s="85">
        <f t="shared" si="23"/>
        <v>9</v>
      </c>
      <c r="M74" s="216">
        <f t="shared" si="23"/>
        <v>45</v>
      </c>
    </row>
    <row r="75" spans="1:13" ht="21" customHeight="1">
      <c r="A75" s="254" t="s">
        <v>98</v>
      </c>
      <c r="B75" s="85">
        <v>0</v>
      </c>
      <c r="C75" s="85">
        <v>0</v>
      </c>
      <c r="D75" s="216">
        <f t="shared" si="22"/>
        <v>0</v>
      </c>
      <c r="E75" s="85">
        <v>0</v>
      </c>
      <c r="F75" s="85">
        <v>0</v>
      </c>
      <c r="G75" s="216">
        <f>SUM(E75:F75)</f>
        <v>0</v>
      </c>
      <c r="H75" s="85">
        <v>2</v>
      </c>
      <c r="I75" s="85">
        <v>6</v>
      </c>
      <c r="J75" s="216">
        <f>SUM(H75:I75)</f>
        <v>8</v>
      </c>
      <c r="K75" s="85">
        <f t="shared" si="23"/>
        <v>2</v>
      </c>
      <c r="L75" s="85">
        <f t="shared" si="23"/>
        <v>6</v>
      </c>
      <c r="M75" s="216">
        <f t="shared" si="23"/>
        <v>8</v>
      </c>
    </row>
    <row r="76" spans="1:13" ht="21" customHeight="1">
      <c r="A76" s="254" t="s">
        <v>60</v>
      </c>
      <c r="B76" s="85">
        <v>2</v>
      </c>
      <c r="C76" s="85">
        <v>4</v>
      </c>
      <c r="D76" s="216">
        <f t="shared" si="22"/>
        <v>6</v>
      </c>
      <c r="E76" s="85">
        <v>1</v>
      </c>
      <c r="F76" s="85">
        <v>1</v>
      </c>
      <c r="G76" s="216">
        <f>SUM(E76:F76)</f>
        <v>2</v>
      </c>
      <c r="H76" s="85">
        <v>3</v>
      </c>
      <c r="I76" s="85">
        <v>4</v>
      </c>
      <c r="J76" s="216">
        <f>SUM(H76:I76)</f>
        <v>7</v>
      </c>
      <c r="K76" s="85">
        <f t="shared" si="23"/>
        <v>6</v>
      </c>
      <c r="L76" s="85">
        <f t="shared" si="23"/>
        <v>9</v>
      </c>
      <c r="M76" s="216">
        <f t="shared" si="23"/>
        <v>15</v>
      </c>
    </row>
    <row r="77" spans="1:13" ht="24.75" customHeight="1">
      <c r="A77" s="255" t="s">
        <v>6</v>
      </c>
      <c r="B77" s="194">
        <f>SUM(B64:B76)</f>
        <v>48</v>
      </c>
      <c r="C77" s="194">
        <f>SUM(C64:C76)</f>
        <v>140</v>
      </c>
      <c r="D77" s="194">
        <f>SUM(B77:C77)</f>
        <v>188</v>
      </c>
      <c r="E77" s="194">
        <f>SUM(E64:E76)</f>
        <v>62</v>
      </c>
      <c r="F77" s="194">
        <f>SUM(F64:F76)</f>
        <v>110</v>
      </c>
      <c r="G77" s="194">
        <f>SUM(E77:F77)</f>
        <v>172</v>
      </c>
      <c r="H77" s="194">
        <f>SUM(H64:H76)</f>
        <v>102</v>
      </c>
      <c r="I77" s="194">
        <f>SUM(I64:I76)</f>
        <v>235</v>
      </c>
      <c r="J77" s="194">
        <f>SUM(H77:I77)</f>
        <v>337</v>
      </c>
      <c r="K77" s="194">
        <f>SUM(K64:K76)</f>
        <v>212</v>
      </c>
      <c r="L77" s="194">
        <f>SUM(L64:L76)</f>
        <v>485</v>
      </c>
      <c r="M77" s="194">
        <f>SUM(K77:L77)</f>
        <v>697</v>
      </c>
    </row>
    <row r="78" spans="1:13" ht="24.75" customHeight="1">
      <c r="A78" s="255" t="s">
        <v>64</v>
      </c>
      <c r="B78" s="194">
        <f>SUM(B51,B54,B57,B77)</f>
        <v>58</v>
      </c>
      <c r="C78" s="194">
        <f aca="true" t="shared" si="24" ref="C78:M78">SUM(C51,C54,C57,C77)</f>
        <v>167</v>
      </c>
      <c r="D78" s="194">
        <f t="shared" si="24"/>
        <v>225</v>
      </c>
      <c r="E78" s="194">
        <f t="shared" si="24"/>
        <v>66</v>
      </c>
      <c r="F78" s="194">
        <f t="shared" si="24"/>
        <v>112</v>
      </c>
      <c r="G78" s="194">
        <f t="shared" si="24"/>
        <v>178</v>
      </c>
      <c r="H78" s="194">
        <f t="shared" si="24"/>
        <v>133</v>
      </c>
      <c r="I78" s="194">
        <f t="shared" si="24"/>
        <v>288</v>
      </c>
      <c r="J78" s="194">
        <f t="shared" si="24"/>
        <v>421</v>
      </c>
      <c r="K78" s="194">
        <f t="shared" si="24"/>
        <v>257</v>
      </c>
      <c r="L78" s="194">
        <f t="shared" si="24"/>
        <v>567</v>
      </c>
      <c r="M78" s="194">
        <f t="shared" si="24"/>
        <v>824</v>
      </c>
    </row>
    <row r="80" spans="1:13" s="257" customFormat="1" ht="28.5" customHeight="1">
      <c r="A80" s="686" t="s">
        <v>0</v>
      </c>
      <c r="B80" s="686"/>
      <c r="C80" s="686"/>
      <c r="D80" s="686"/>
      <c r="E80" s="686"/>
      <c r="F80" s="686"/>
      <c r="G80" s="686"/>
      <c r="H80" s="686"/>
      <c r="I80" s="686"/>
      <c r="J80" s="686"/>
      <c r="K80" s="686"/>
      <c r="L80" s="686"/>
      <c r="M80" s="686"/>
    </row>
    <row r="81" spans="1:13" s="257" customFormat="1" ht="28.5" customHeight="1">
      <c r="A81" s="686" t="s">
        <v>250</v>
      </c>
      <c r="B81" s="686"/>
      <c r="C81" s="686"/>
      <c r="D81" s="686"/>
      <c r="E81" s="686"/>
      <c r="F81" s="686"/>
      <c r="G81" s="686"/>
      <c r="H81" s="686"/>
      <c r="I81" s="686"/>
      <c r="J81" s="686"/>
      <c r="K81" s="686"/>
      <c r="L81" s="686"/>
      <c r="M81" s="686"/>
    </row>
    <row r="82" spans="1:13" s="271" customFormat="1" ht="24" customHeight="1">
      <c r="A82" s="260"/>
      <c r="B82" s="225"/>
      <c r="C82" s="225"/>
      <c r="D82" s="225"/>
      <c r="E82" s="225"/>
      <c r="F82" s="225"/>
      <c r="G82" s="225"/>
      <c r="H82" s="225"/>
      <c r="I82" s="225"/>
      <c r="J82" s="225"/>
      <c r="K82" s="225"/>
      <c r="L82" s="86"/>
      <c r="M82" s="225"/>
    </row>
    <row r="83" spans="1:13" s="258" customFormat="1" ht="24" customHeight="1">
      <c r="A83" s="676" t="s">
        <v>45</v>
      </c>
      <c r="B83" s="667" t="s">
        <v>2</v>
      </c>
      <c r="C83" s="653"/>
      <c r="D83" s="673"/>
      <c r="E83" s="667" t="s">
        <v>3</v>
      </c>
      <c r="F83" s="653"/>
      <c r="G83" s="673"/>
      <c r="H83" s="667" t="s">
        <v>106</v>
      </c>
      <c r="I83" s="653"/>
      <c r="J83" s="673"/>
      <c r="K83" s="667" t="s">
        <v>7</v>
      </c>
      <c r="L83" s="653"/>
      <c r="M83" s="673"/>
    </row>
    <row r="84" spans="1:13" s="258" customFormat="1" ht="24" customHeight="1">
      <c r="A84" s="696"/>
      <c r="B84" s="107" t="s">
        <v>4</v>
      </c>
      <c r="C84" s="107" t="s">
        <v>5</v>
      </c>
      <c r="D84" s="107" t="s">
        <v>6</v>
      </c>
      <c r="E84" s="107" t="s">
        <v>4</v>
      </c>
      <c r="F84" s="107" t="s">
        <v>5</v>
      </c>
      <c r="G84" s="107" t="s">
        <v>6</v>
      </c>
      <c r="H84" s="107" t="s">
        <v>4</v>
      </c>
      <c r="I84" s="107" t="s">
        <v>5</v>
      </c>
      <c r="J84" s="107" t="s">
        <v>6</v>
      </c>
      <c r="K84" s="107" t="s">
        <v>4</v>
      </c>
      <c r="L84" s="107" t="s">
        <v>5</v>
      </c>
      <c r="M84" s="107" t="s">
        <v>6</v>
      </c>
    </row>
    <row r="85" spans="1:13" ht="24" customHeight="1">
      <c r="A85" s="241" t="s">
        <v>62</v>
      </c>
      <c r="B85" s="216"/>
      <c r="C85" s="216"/>
      <c r="D85" s="216"/>
      <c r="E85" s="216"/>
      <c r="F85" s="216"/>
      <c r="G85" s="216"/>
      <c r="H85" s="216"/>
      <c r="I85" s="216"/>
      <c r="J85" s="216"/>
      <c r="K85" s="216"/>
      <c r="L85" s="216"/>
      <c r="M85" s="216"/>
    </row>
    <row r="86" spans="1:13" ht="24" customHeight="1">
      <c r="A86" s="254" t="s">
        <v>136</v>
      </c>
      <c r="B86" s="85">
        <v>1</v>
      </c>
      <c r="C86" s="85">
        <v>5</v>
      </c>
      <c r="D86" s="216">
        <f>SUM(B86:C86)</f>
        <v>6</v>
      </c>
      <c r="E86" s="85">
        <v>0</v>
      </c>
      <c r="F86" s="85">
        <v>0</v>
      </c>
      <c r="G86" s="216">
        <f>SUM(E86:F86)</f>
        <v>0</v>
      </c>
      <c r="H86" s="85">
        <v>4</v>
      </c>
      <c r="I86" s="85">
        <v>5</v>
      </c>
      <c r="J86" s="216">
        <f>SUM(H86:I86)</f>
        <v>9</v>
      </c>
      <c r="K86" s="85">
        <f aca="true" t="shared" si="25" ref="K86:M89">SUM(B86,E86,H86)</f>
        <v>5</v>
      </c>
      <c r="L86" s="85">
        <f t="shared" si="25"/>
        <v>10</v>
      </c>
      <c r="M86" s="216">
        <f t="shared" si="25"/>
        <v>15</v>
      </c>
    </row>
    <row r="87" spans="1:13" ht="24" customHeight="1">
      <c r="A87" s="254" t="s">
        <v>203</v>
      </c>
      <c r="B87" s="85">
        <v>0</v>
      </c>
      <c r="C87" s="85">
        <v>0</v>
      </c>
      <c r="D87" s="216">
        <f>SUM(B87:C87)</f>
        <v>0</v>
      </c>
      <c r="E87" s="85">
        <v>8</v>
      </c>
      <c r="F87" s="85">
        <v>2</v>
      </c>
      <c r="G87" s="216">
        <f>SUM(E87:F87)</f>
        <v>10</v>
      </c>
      <c r="H87" s="85">
        <v>10</v>
      </c>
      <c r="I87" s="85">
        <v>6</v>
      </c>
      <c r="J87" s="216">
        <f>SUM(H87:I87)</f>
        <v>16</v>
      </c>
      <c r="K87" s="85">
        <f t="shared" si="25"/>
        <v>18</v>
      </c>
      <c r="L87" s="85">
        <f t="shared" si="25"/>
        <v>8</v>
      </c>
      <c r="M87" s="216">
        <f t="shared" si="25"/>
        <v>26</v>
      </c>
    </row>
    <row r="88" spans="1:13" ht="24" customHeight="1">
      <c r="A88" s="254" t="s">
        <v>199</v>
      </c>
      <c r="B88" s="85">
        <v>0</v>
      </c>
      <c r="C88" s="85">
        <v>1</v>
      </c>
      <c r="D88" s="216">
        <f>SUM(B88:C88)</f>
        <v>1</v>
      </c>
      <c r="E88" s="85">
        <v>0</v>
      </c>
      <c r="F88" s="85">
        <v>0</v>
      </c>
      <c r="G88" s="216">
        <f>SUM(E88:F88)</f>
        <v>0</v>
      </c>
      <c r="H88" s="85">
        <v>2</v>
      </c>
      <c r="I88" s="85">
        <v>1</v>
      </c>
      <c r="J88" s="216">
        <f>SUM(H88:I88)</f>
        <v>3</v>
      </c>
      <c r="K88" s="85">
        <f t="shared" si="25"/>
        <v>2</v>
      </c>
      <c r="L88" s="85">
        <f t="shared" si="25"/>
        <v>2</v>
      </c>
      <c r="M88" s="216">
        <f t="shared" si="25"/>
        <v>4</v>
      </c>
    </row>
    <row r="89" spans="1:13" ht="24" customHeight="1">
      <c r="A89" s="255" t="s">
        <v>6</v>
      </c>
      <c r="B89" s="194">
        <f>SUM(B86:B88)</f>
        <v>1</v>
      </c>
      <c r="C89" s="194">
        <f>SUM(C86:C88)</f>
        <v>6</v>
      </c>
      <c r="D89" s="194">
        <f>SUM(B89:C89)</f>
        <v>7</v>
      </c>
      <c r="E89" s="194">
        <f>SUM(E86:E88)</f>
        <v>8</v>
      </c>
      <c r="F89" s="194">
        <f>SUM(F86:F88)</f>
        <v>2</v>
      </c>
      <c r="G89" s="194">
        <f>SUM(E89:F89)</f>
        <v>10</v>
      </c>
      <c r="H89" s="194">
        <f>SUM(H86:H88)</f>
        <v>16</v>
      </c>
      <c r="I89" s="194">
        <f>SUM(I86:I88)</f>
        <v>12</v>
      </c>
      <c r="J89" s="194">
        <f>SUM(H89:I89)</f>
        <v>28</v>
      </c>
      <c r="K89" s="194">
        <f t="shared" si="25"/>
        <v>25</v>
      </c>
      <c r="L89" s="194">
        <f t="shared" si="25"/>
        <v>20</v>
      </c>
      <c r="M89" s="194">
        <f t="shared" si="25"/>
        <v>45</v>
      </c>
    </row>
    <row r="90" spans="1:13" ht="24" customHeight="1">
      <c r="A90" s="260"/>
      <c r="B90" s="225"/>
      <c r="C90" s="225"/>
      <c r="D90" s="225"/>
      <c r="E90" s="225"/>
      <c r="F90" s="225"/>
      <c r="G90" s="225"/>
      <c r="H90" s="225"/>
      <c r="I90" s="225"/>
      <c r="J90" s="225"/>
      <c r="K90" s="225"/>
      <c r="L90" s="225"/>
      <c r="M90" s="225"/>
    </row>
    <row r="91" spans="1:13" s="257" customFormat="1" ht="28.5" customHeight="1">
      <c r="A91" s="686" t="s">
        <v>0</v>
      </c>
      <c r="B91" s="686"/>
      <c r="C91" s="686"/>
      <c r="D91" s="686"/>
      <c r="E91" s="686"/>
      <c r="F91" s="686"/>
      <c r="G91" s="686"/>
      <c r="H91" s="686"/>
      <c r="I91" s="686"/>
      <c r="J91" s="686"/>
      <c r="K91" s="686"/>
      <c r="L91" s="686"/>
      <c r="M91" s="686"/>
    </row>
    <row r="92" spans="1:13" s="257" customFormat="1" ht="28.5" customHeight="1">
      <c r="A92" s="686" t="s">
        <v>251</v>
      </c>
      <c r="B92" s="686"/>
      <c r="C92" s="686"/>
      <c r="D92" s="686"/>
      <c r="E92" s="686"/>
      <c r="F92" s="686"/>
      <c r="G92" s="686"/>
      <c r="H92" s="686"/>
      <c r="I92" s="686"/>
      <c r="J92" s="686"/>
      <c r="K92" s="686"/>
      <c r="L92" s="686"/>
      <c r="M92" s="686"/>
    </row>
    <row r="94" spans="1:13" s="258" customFormat="1" ht="24" customHeight="1">
      <c r="A94" s="676" t="s">
        <v>45</v>
      </c>
      <c r="B94" s="667" t="s">
        <v>2</v>
      </c>
      <c r="C94" s="653"/>
      <c r="D94" s="673"/>
      <c r="E94" s="667" t="s">
        <v>3</v>
      </c>
      <c r="F94" s="653"/>
      <c r="G94" s="673"/>
      <c r="H94" s="667" t="s">
        <v>106</v>
      </c>
      <c r="I94" s="653"/>
      <c r="J94" s="673"/>
      <c r="K94" s="667" t="s">
        <v>7</v>
      </c>
      <c r="L94" s="653"/>
      <c r="M94" s="673"/>
    </row>
    <row r="95" spans="1:13" s="258" customFormat="1" ht="24" customHeight="1">
      <c r="A95" s="696"/>
      <c r="B95" s="107" t="s">
        <v>4</v>
      </c>
      <c r="C95" s="107" t="s">
        <v>5</v>
      </c>
      <c r="D95" s="107" t="s">
        <v>6</v>
      </c>
      <c r="E95" s="107" t="s">
        <v>4</v>
      </c>
      <c r="F95" s="107" t="s">
        <v>5</v>
      </c>
      <c r="G95" s="107" t="s">
        <v>6</v>
      </c>
      <c r="H95" s="107" t="s">
        <v>4</v>
      </c>
      <c r="I95" s="107" t="s">
        <v>5</v>
      </c>
      <c r="J95" s="107" t="s">
        <v>6</v>
      </c>
      <c r="K95" s="107" t="s">
        <v>4</v>
      </c>
      <c r="L95" s="107" t="s">
        <v>5</v>
      </c>
      <c r="M95" s="107" t="s">
        <v>6</v>
      </c>
    </row>
    <row r="96" spans="1:13" s="258" customFormat="1" ht="24" customHeight="1">
      <c r="A96" s="241" t="s">
        <v>61</v>
      </c>
      <c r="B96" s="106"/>
      <c r="C96" s="106"/>
      <c r="D96" s="106"/>
      <c r="E96" s="106"/>
      <c r="F96" s="106"/>
      <c r="G96" s="106"/>
      <c r="H96" s="106"/>
      <c r="I96" s="106"/>
      <c r="J96" s="106"/>
      <c r="K96" s="106"/>
      <c r="L96" s="106"/>
      <c r="M96" s="106"/>
    </row>
    <row r="97" spans="1:13" ht="24" customHeight="1">
      <c r="A97" s="254" t="s">
        <v>63</v>
      </c>
      <c r="B97" s="85">
        <v>0</v>
      </c>
      <c r="C97" s="85">
        <v>0</v>
      </c>
      <c r="D97" s="216">
        <f>SUM(B97:C97)</f>
        <v>0</v>
      </c>
      <c r="E97" s="85">
        <v>0</v>
      </c>
      <c r="F97" s="85">
        <v>0</v>
      </c>
      <c r="G97" s="216">
        <f>SUM(E97:F97)</f>
        <v>0</v>
      </c>
      <c r="H97" s="85">
        <v>2</v>
      </c>
      <c r="I97" s="85">
        <v>6</v>
      </c>
      <c r="J97" s="216">
        <f>SUM(H97:I97)</f>
        <v>8</v>
      </c>
      <c r="K97" s="85">
        <f aca="true" t="shared" si="26" ref="K97:M99">SUM(B97,E97,H97)</f>
        <v>2</v>
      </c>
      <c r="L97" s="85">
        <f t="shared" si="26"/>
        <v>6</v>
      </c>
      <c r="M97" s="216">
        <f t="shared" si="26"/>
        <v>8</v>
      </c>
    </row>
    <row r="98" spans="1:13" ht="24" customHeight="1">
      <c r="A98" s="254"/>
      <c r="B98" s="85"/>
      <c r="C98" s="85"/>
      <c r="D98" s="216"/>
      <c r="E98" s="85"/>
      <c r="F98" s="85"/>
      <c r="G98" s="216"/>
      <c r="H98" s="85"/>
      <c r="I98" s="85"/>
      <c r="J98" s="216"/>
      <c r="K98" s="85"/>
      <c r="L98" s="85"/>
      <c r="M98" s="216"/>
    </row>
    <row r="99" spans="1:13" ht="24" customHeight="1">
      <c r="A99" s="255" t="s">
        <v>6</v>
      </c>
      <c r="B99" s="194">
        <f>SUM(B97:B98)</f>
        <v>0</v>
      </c>
      <c r="C99" s="194">
        <f>SUM(C97:C98)</f>
        <v>0</v>
      </c>
      <c r="D99" s="194">
        <f>SUM(B99:C99)</f>
        <v>0</v>
      </c>
      <c r="E99" s="194">
        <f>SUM(E97:E98)</f>
        <v>0</v>
      </c>
      <c r="F99" s="194">
        <f>SUM(F97:F98)</f>
        <v>0</v>
      </c>
      <c r="G99" s="194">
        <f>SUM(E99:F99)</f>
        <v>0</v>
      </c>
      <c r="H99" s="194">
        <f>SUM(H97:H98)</f>
        <v>2</v>
      </c>
      <c r="I99" s="194">
        <f>SUM(I97:I98)</f>
        <v>6</v>
      </c>
      <c r="J99" s="194">
        <f>SUM(H99:I99)</f>
        <v>8</v>
      </c>
      <c r="K99" s="194">
        <f t="shared" si="26"/>
        <v>2</v>
      </c>
      <c r="L99" s="194">
        <f t="shared" si="26"/>
        <v>6</v>
      </c>
      <c r="M99" s="194">
        <f t="shared" si="26"/>
        <v>8</v>
      </c>
    </row>
    <row r="100" spans="1:13" s="271" customFormat="1" ht="24" customHeight="1">
      <c r="A100" s="260"/>
      <c r="B100" s="225"/>
      <c r="C100" s="225"/>
      <c r="D100" s="225"/>
      <c r="E100" s="225"/>
      <c r="F100" s="225"/>
      <c r="G100" s="225"/>
      <c r="H100" s="225"/>
      <c r="I100" s="225"/>
      <c r="J100" s="225"/>
      <c r="K100" s="225"/>
      <c r="L100" s="225"/>
      <c r="M100" s="225"/>
    </row>
    <row r="101" spans="1:13" ht="24" customHeight="1">
      <c r="A101" s="686" t="s">
        <v>0</v>
      </c>
      <c r="B101" s="686"/>
      <c r="C101" s="686"/>
      <c r="D101" s="686"/>
      <c r="E101" s="686"/>
      <c r="F101" s="686"/>
      <c r="G101" s="686"/>
      <c r="H101" s="686"/>
      <c r="I101" s="686"/>
      <c r="J101" s="686"/>
      <c r="K101" s="686"/>
      <c r="L101" s="686"/>
      <c r="M101" s="686"/>
    </row>
    <row r="102" spans="1:13" ht="24" customHeight="1">
      <c r="A102" s="686" t="s">
        <v>252</v>
      </c>
      <c r="B102" s="686"/>
      <c r="C102" s="686"/>
      <c r="D102" s="686"/>
      <c r="E102" s="686"/>
      <c r="F102" s="686"/>
      <c r="G102" s="686"/>
      <c r="H102" s="686"/>
      <c r="I102" s="686"/>
      <c r="J102" s="686"/>
      <c r="K102" s="686"/>
      <c r="L102" s="686"/>
      <c r="M102" s="686"/>
    </row>
    <row r="104" spans="1:13" ht="24" customHeight="1">
      <c r="A104" s="676" t="s">
        <v>45</v>
      </c>
      <c r="B104" s="667" t="s">
        <v>2</v>
      </c>
      <c r="C104" s="653"/>
      <c r="D104" s="673"/>
      <c r="E104" s="667" t="s">
        <v>3</v>
      </c>
      <c r="F104" s="653"/>
      <c r="G104" s="673"/>
      <c r="H104" s="667" t="s">
        <v>106</v>
      </c>
      <c r="I104" s="653"/>
      <c r="J104" s="673"/>
      <c r="K104" s="667" t="s">
        <v>7</v>
      </c>
      <c r="L104" s="653"/>
      <c r="M104" s="673"/>
    </row>
    <row r="105" spans="1:13" ht="24" customHeight="1">
      <c r="A105" s="696"/>
      <c r="B105" s="107" t="s">
        <v>4</v>
      </c>
      <c r="C105" s="107" t="s">
        <v>5</v>
      </c>
      <c r="D105" s="107" t="s">
        <v>6</v>
      </c>
      <c r="E105" s="107" t="s">
        <v>4</v>
      </c>
      <c r="F105" s="107" t="s">
        <v>5</v>
      </c>
      <c r="G105" s="107" t="s">
        <v>6</v>
      </c>
      <c r="H105" s="107" t="s">
        <v>4</v>
      </c>
      <c r="I105" s="107" t="s">
        <v>5</v>
      </c>
      <c r="J105" s="107" t="s">
        <v>6</v>
      </c>
      <c r="K105" s="107" t="s">
        <v>4</v>
      </c>
      <c r="L105" s="107" t="s">
        <v>5</v>
      </c>
      <c r="M105" s="107" t="s">
        <v>6</v>
      </c>
    </row>
    <row r="106" spans="1:13" ht="24" customHeight="1">
      <c r="A106" s="241" t="s">
        <v>102</v>
      </c>
      <c r="B106" s="106"/>
      <c r="C106" s="106"/>
      <c r="D106" s="106"/>
      <c r="E106" s="106"/>
      <c r="F106" s="106"/>
      <c r="G106" s="106"/>
      <c r="H106" s="106"/>
      <c r="I106" s="106"/>
      <c r="J106" s="106"/>
      <c r="K106" s="106"/>
      <c r="L106" s="106"/>
      <c r="M106" s="106"/>
    </row>
    <row r="107" spans="1:13" ht="24" customHeight="1">
      <c r="A107" s="254" t="s">
        <v>293</v>
      </c>
      <c r="B107" s="85">
        <v>9</v>
      </c>
      <c r="C107" s="85">
        <v>15</v>
      </c>
      <c r="D107" s="216">
        <f>SUM(B107:C107)</f>
        <v>24</v>
      </c>
      <c r="E107" s="85">
        <v>0</v>
      </c>
      <c r="F107" s="85">
        <v>0</v>
      </c>
      <c r="G107" s="216">
        <f>SUM(E107:F107)</f>
        <v>0</v>
      </c>
      <c r="H107" s="85">
        <v>0</v>
      </c>
      <c r="I107" s="85">
        <v>0</v>
      </c>
      <c r="J107" s="216">
        <f>SUM(H107:I107)</f>
        <v>0</v>
      </c>
      <c r="K107" s="85">
        <f aca="true" t="shared" si="27" ref="K107:M109">SUM(B107,E107,H107)</f>
        <v>9</v>
      </c>
      <c r="L107" s="85">
        <f t="shared" si="27"/>
        <v>15</v>
      </c>
      <c r="M107" s="216">
        <f t="shared" si="27"/>
        <v>24</v>
      </c>
    </row>
    <row r="108" spans="1:13" ht="24" customHeight="1">
      <c r="A108" s="254"/>
      <c r="B108" s="85"/>
      <c r="C108" s="85"/>
      <c r="D108" s="216"/>
      <c r="E108" s="85"/>
      <c r="F108" s="85"/>
      <c r="G108" s="216"/>
      <c r="H108" s="85"/>
      <c r="I108" s="85"/>
      <c r="J108" s="216"/>
      <c r="K108" s="85"/>
      <c r="L108" s="85"/>
      <c r="M108" s="216"/>
    </row>
    <row r="109" spans="1:13" ht="24" customHeight="1">
      <c r="A109" s="255" t="s">
        <v>6</v>
      </c>
      <c r="B109" s="194">
        <f>SUM(B107:B108)</f>
        <v>9</v>
      </c>
      <c r="C109" s="194">
        <f>SUM(C107:C108)</f>
        <v>15</v>
      </c>
      <c r="D109" s="194">
        <f>SUM(B109:C109)</f>
        <v>24</v>
      </c>
      <c r="E109" s="194">
        <f>SUM(E107:E108)</f>
        <v>0</v>
      </c>
      <c r="F109" s="194">
        <f>SUM(F107:F108)</f>
        <v>0</v>
      </c>
      <c r="G109" s="194">
        <f>SUM(E109:F109)</f>
        <v>0</v>
      </c>
      <c r="H109" s="194">
        <f>SUM(H107:H108)</f>
        <v>0</v>
      </c>
      <c r="I109" s="194">
        <f>SUM(I107:I108)</f>
        <v>0</v>
      </c>
      <c r="J109" s="194">
        <f>SUM(H109:I109)</f>
        <v>0</v>
      </c>
      <c r="K109" s="194">
        <f t="shared" si="27"/>
        <v>9</v>
      </c>
      <c r="L109" s="194">
        <f t="shared" si="27"/>
        <v>15</v>
      </c>
      <c r="M109" s="194">
        <f t="shared" si="27"/>
        <v>24</v>
      </c>
    </row>
  </sheetData>
  <sheetProtection/>
  <mergeCells count="45">
    <mergeCell ref="K42:M42"/>
    <mergeCell ref="K24:M24"/>
    <mergeCell ref="E42:G42"/>
    <mergeCell ref="H42:J42"/>
    <mergeCell ref="A24:A25"/>
    <mergeCell ref="B24:D24"/>
    <mergeCell ref="E24:G24"/>
    <mergeCell ref="H24:J24"/>
    <mergeCell ref="K4:M4"/>
    <mergeCell ref="K61:M61"/>
    <mergeCell ref="A39:M39"/>
    <mergeCell ref="A40:M40"/>
    <mergeCell ref="A42:A43"/>
    <mergeCell ref="B42:D42"/>
    <mergeCell ref="A61:A62"/>
    <mergeCell ref="B61:D61"/>
    <mergeCell ref="E61:G61"/>
    <mergeCell ref="H61:J61"/>
    <mergeCell ref="H83:J83"/>
    <mergeCell ref="K83:M83"/>
    <mergeCell ref="A94:A95"/>
    <mergeCell ref="A91:M91"/>
    <mergeCell ref="A1:M1"/>
    <mergeCell ref="A2:M2"/>
    <mergeCell ref="A4:A5"/>
    <mergeCell ref="B4:D4"/>
    <mergeCell ref="E4:G4"/>
    <mergeCell ref="H4:J4"/>
    <mergeCell ref="A80:M80"/>
    <mergeCell ref="A92:M92"/>
    <mergeCell ref="B94:D94"/>
    <mergeCell ref="E94:G94"/>
    <mergeCell ref="H94:J94"/>
    <mergeCell ref="K94:M94"/>
    <mergeCell ref="A81:M81"/>
    <mergeCell ref="A83:A84"/>
    <mergeCell ref="B83:D83"/>
    <mergeCell ref="E83:G83"/>
    <mergeCell ref="A101:M101"/>
    <mergeCell ref="A102:M102"/>
    <mergeCell ref="A104:A105"/>
    <mergeCell ref="B104:D104"/>
    <mergeCell ref="E104:G104"/>
    <mergeCell ref="H104:J104"/>
    <mergeCell ref="K104:M104"/>
  </mergeCells>
  <printOptions horizontalCentered="1"/>
  <pageMargins left="0.5905511811023623" right="0.5905511811023623" top="0.984251968503937" bottom="0.3937007874015748" header="0" footer="0"/>
  <pageSetup firstPageNumber="27" useFirstPageNumber="1" horizontalDpi="600" verticalDpi="600" orientation="landscape" paperSize="9" r:id="rId1"/>
  <headerFooter alignWithMargins="0">
    <oddFooter>&amp;L&amp;12งานทะเบียนนิสิตและบริการการศึกษา&amp;C&amp;12หน้าที่  &amp;P&amp;R&amp;12ข้อมูล ณ วันที่  27  สิงหาคม  2557</oddFooter>
  </headerFooter>
  <rowBreaks count="5" manualBreakCount="5">
    <brk id="21" max="255" man="1"/>
    <brk id="38" max="255" man="1"/>
    <brk id="59" max="255" man="1"/>
    <brk id="79" max="255" man="1"/>
    <brk id="90" max="255" man="1"/>
  </rowBreaks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FF00"/>
  </sheetPr>
  <dimension ref="A1:S67"/>
  <sheetViews>
    <sheetView showGridLines="0" zoomScalePageLayoutView="0" workbookViewId="0" topLeftCell="C46">
      <selection activeCell="A21" sqref="A21"/>
    </sheetView>
  </sheetViews>
  <sheetFormatPr defaultColWidth="9.00390625" defaultRowHeight="23.25" customHeight="1"/>
  <cols>
    <col min="1" max="1" width="32.125" style="206" customWidth="1"/>
    <col min="2" max="4" width="5.00390625" style="10" customWidth="1"/>
    <col min="5" max="13" width="5.00390625" style="597" customWidth="1"/>
    <col min="14" max="17" width="5.00390625" style="10" customWidth="1"/>
    <col min="18" max="18" width="6.375" style="10" customWidth="1"/>
    <col min="19" max="19" width="6.25390625" style="10" customWidth="1"/>
    <col min="20" max="16384" width="9.00390625" style="9" customWidth="1"/>
  </cols>
  <sheetData>
    <row r="1" spans="1:19" s="257" customFormat="1" ht="25.5" customHeight="1">
      <c r="A1" s="668" t="s">
        <v>404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668"/>
      <c r="Q1" s="668"/>
      <c r="R1" s="668"/>
      <c r="S1" s="668"/>
    </row>
    <row r="2" spans="1:19" s="257" customFormat="1" ht="25.5" customHeight="1">
      <c r="A2" s="668" t="s">
        <v>405</v>
      </c>
      <c r="B2" s="668"/>
      <c r="C2" s="668"/>
      <c r="D2" s="668"/>
      <c r="E2" s="668"/>
      <c r="F2" s="668"/>
      <c r="G2" s="668"/>
      <c r="H2" s="668"/>
      <c r="I2" s="668"/>
      <c r="J2" s="668"/>
      <c r="K2" s="668"/>
      <c r="L2" s="668"/>
      <c r="M2" s="668"/>
      <c r="N2" s="668"/>
      <c r="O2" s="668"/>
      <c r="P2" s="668"/>
      <c r="Q2" s="668"/>
      <c r="R2" s="668"/>
      <c r="S2" s="668"/>
    </row>
    <row r="3" spans="1:19" s="257" customFormat="1" ht="25.5" customHeight="1">
      <c r="A3" s="668" t="s">
        <v>406</v>
      </c>
      <c r="B3" s="668"/>
      <c r="C3" s="668"/>
      <c r="D3" s="668"/>
      <c r="E3" s="668"/>
      <c r="F3" s="668"/>
      <c r="G3" s="668"/>
      <c r="H3" s="668"/>
      <c r="I3" s="668"/>
      <c r="J3" s="668"/>
      <c r="K3" s="668"/>
      <c r="L3" s="668"/>
      <c r="M3" s="668"/>
      <c r="N3" s="668"/>
      <c r="O3" s="668"/>
      <c r="P3" s="668"/>
      <c r="Q3" s="668"/>
      <c r="R3" s="668"/>
      <c r="S3" s="668"/>
    </row>
    <row r="4" ht="29.25" customHeight="1"/>
    <row r="5" spans="1:19" s="258" customFormat="1" ht="23.25" customHeight="1">
      <c r="A5" s="676" t="s">
        <v>1</v>
      </c>
      <c r="B5" s="667" t="s">
        <v>2</v>
      </c>
      <c r="C5" s="653"/>
      <c r="D5" s="673"/>
      <c r="E5" s="667" t="s">
        <v>3</v>
      </c>
      <c r="F5" s="653"/>
      <c r="G5" s="673"/>
      <c r="H5" s="667" t="s">
        <v>14</v>
      </c>
      <c r="I5" s="653"/>
      <c r="J5" s="673"/>
      <c r="K5" s="667" t="s">
        <v>15</v>
      </c>
      <c r="L5" s="653"/>
      <c r="M5" s="673"/>
      <c r="N5" s="667" t="s">
        <v>16</v>
      </c>
      <c r="O5" s="653"/>
      <c r="P5" s="673"/>
      <c r="Q5" s="667" t="s">
        <v>7</v>
      </c>
      <c r="R5" s="653"/>
      <c r="S5" s="673"/>
    </row>
    <row r="6" spans="1:19" s="258" customFormat="1" ht="23.25" customHeight="1">
      <c r="A6" s="696"/>
      <c r="B6" s="107" t="s">
        <v>4</v>
      </c>
      <c r="C6" s="107" t="s">
        <v>5</v>
      </c>
      <c r="D6" s="107" t="s">
        <v>6</v>
      </c>
      <c r="E6" s="107" t="s">
        <v>4</v>
      </c>
      <c r="F6" s="107" t="s">
        <v>5</v>
      </c>
      <c r="G6" s="107" t="s">
        <v>6</v>
      </c>
      <c r="H6" s="107" t="s">
        <v>4</v>
      </c>
      <c r="I6" s="107" t="s">
        <v>5</v>
      </c>
      <c r="J6" s="107" t="s">
        <v>6</v>
      </c>
      <c r="K6" s="107" t="s">
        <v>4</v>
      </c>
      <c r="L6" s="107" t="s">
        <v>5</v>
      </c>
      <c r="M6" s="107" t="s">
        <v>6</v>
      </c>
      <c r="N6" s="107" t="s">
        <v>4</v>
      </c>
      <c r="O6" s="107" t="s">
        <v>5</v>
      </c>
      <c r="P6" s="107" t="s">
        <v>6</v>
      </c>
      <c r="Q6" s="107" t="s">
        <v>4</v>
      </c>
      <c r="R6" s="107" t="s">
        <v>5</v>
      </c>
      <c r="S6" s="107" t="s">
        <v>6</v>
      </c>
    </row>
    <row r="7" spans="1:19" ht="23.25" customHeight="1">
      <c r="A7" s="254" t="s">
        <v>18</v>
      </c>
      <c r="B7" s="598">
        <v>3</v>
      </c>
      <c r="C7" s="598">
        <v>22</v>
      </c>
      <c r="D7" s="599">
        <f aca="true" t="shared" si="0" ref="D7:D20">SUM(B7:C7)</f>
        <v>25</v>
      </c>
      <c r="E7" s="598">
        <v>4</v>
      </c>
      <c r="F7" s="598">
        <v>29</v>
      </c>
      <c r="G7" s="599">
        <f aca="true" t="shared" si="1" ref="G7:G20">SUM(E7:F7)</f>
        <v>33</v>
      </c>
      <c r="H7" s="598">
        <v>3</v>
      </c>
      <c r="I7" s="598">
        <v>28</v>
      </c>
      <c r="J7" s="599">
        <f aca="true" t="shared" si="2" ref="J7:J20">SUM(H7:I7)</f>
        <v>31</v>
      </c>
      <c r="K7" s="598">
        <v>1</v>
      </c>
      <c r="L7" s="598">
        <v>4</v>
      </c>
      <c r="M7" s="599">
        <f aca="true" t="shared" si="3" ref="M7:M20">SUM(K7:L7)</f>
        <v>5</v>
      </c>
      <c r="N7" s="598">
        <v>1</v>
      </c>
      <c r="O7" s="598">
        <v>6</v>
      </c>
      <c r="P7" s="599">
        <f aca="true" t="shared" si="4" ref="P7:P20">SUM(N7:O7)</f>
        <v>7</v>
      </c>
      <c r="Q7" s="598">
        <f aca="true" t="shared" si="5" ref="Q7:R20">SUM(B7,E7,H7,K7,N7)</f>
        <v>12</v>
      </c>
      <c r="R7" s="598">
        <f t="shared" si="5"/>
        <v>89</v>
      </c>
      <c r="S7" s="599">
        <f aca="true" t="shared" si="6" ref="S7:S20">SUM(Q7:R7)</f>
        <v>101</v>
      </c>
    </row>
    <row r="8" spans="1:19" ht="23.25" customHeight="1">
      <c r="A8" s="254" t="s">
        <v>19</v>
      </c>
      <c r="B8" s="598">
        <v>3</v>
      </c>
      <c r="C8" s="598">
        <v>43</v>
      </c>
      <c r="D8" s="599">
        <f t="shared" si="0"/>
        <v>46</v>
      </c>
      <c r="E8" s="598">
        <v>3</v>
      </c>
      <c r="F8" s="598">
        <v>31</v>
      </c>
      <c r="G8" s="599">
        <f t="shared" si="1"/>
        <v>34</v>
      </c>
      <c r="H8" s="598">
        <v>5</v>
      </c>
      <c r="I8" s="598">
        <v>31</v>
      </c>
      <c r="J8" s="599">
        <f t="shared" si="2"/>
        <v>36</v>
      </c>
      <c r="K8" s="598">
        <v>2</v>
      </c>
      <c r="L8" s="598">
        <v>20</v>
      </c>
      <c r="M8" s="599">
        <f>SUM(K8:L8)</f>
        <v>22</v>
      </c>
      <c r="N8" s="598">
        <v>1</v>
      </c>
      <c r="O8" s="598">
        <v>0</v>
      </c>
      <c r="P8" s="599">
        <f>SUM(N8:O8)</f>
        <v>1</v>
      </c>
      <c r="Q8" s="598">
        <f t="shared" si="5"/>
        <v>14</v>
      </c>
      <c r="R8" s="598">
        <f t="shared" si="5"/>
        <v>125</v>
      </c>
      <c r="S8" s="599">
        <f>SUM(Q8:R8)</f>
        <v>139</v>
      </c>
    </row>
    <row r="9" spans="1:19" ht="23.25" customHeight="1">
      <c r="A9" s="254" t="s">
        <v>373</v>
      </c>
      <c r="B9" s="598">
        <v>2</v>
      </c>
      <c r="C9" s="598">
        <v>6</v>
      </c>
      <c r="D9" s="599">
        <f>SUM(B9:C9)</f>
        <v>8</v>
      </c>
      <c r="E9" s="598">
        <v>1</v>
      </c>
      <c r="F9" s="598">
        <v>14</v>
      </c>
      <c r="G9" s="599">
        <f t="shared" si="1"/>
        <v>15</v>
      </c>
      <c r="H9" s="598">
        <v>3</v>
      </c>
      <c r="I9" s="598">
        <v>7</v>
      </c>
      <c r="J9" s="599">
        <f t="shared" si="2"/>
        <v>10</v>
      </c>
      <c r="K9" s="598">
        <v>4</v>
      </c>
      <c r="L9" s="598">
        <v>5</v>
      </c>
      <c r="M9" s="599">
        <f>SUM(K9:L9)</f>
        <v>9</v>
      </c>
      <c r="N9" s="598">
        <v>0</v>
      </c>
      <c r="O9" s="598">
        <v>1</v>
      </c>
      <c r="P9" s="599">
        <f>SUM(N9:O9)</f>
        <v>1</v>
      </c>
      <c r="Q9" s="598">
        <f t="shared" si="5"/>
        <v>10</v>
      </c>
      <c r="R9" s="598">
        <f t="shared" si="5"/>
        <v>33</v>
      </c>
      <c r="S9" s="599">
        <f>SUM(Q9:R9)</f>
        <v>43</v>
      </c>
    </row>
    <row r="10" spans="1:19" ht="23.25" customHeight="1">
      <c r="A10" s="254" t="s">
        <v>407</v>
      </c>
      <c r="B10" s="598">
        <v>2</v>
      </c>
      <c r="C10" s="598">
        <v>19</v>
      </c>
      <c r="D10" s="599">
        <f>SUM(B10:C10)</f>
        <v>21</v>
      </c>
      <c r="E10" s="598">
        <v>1</v>
      </c>
      <c r="F10" s="598">
        <v>36</v>
      </c>
      <c r="G10" s="599">
        <f t="shared" si="1"/>
        <v>37</v>
      </c>
      <c r="H10" s="598">
        <v>2</v>
      </c>
      <c r="I10" s="598">
        <v>44</v>
      </c>
      <c r="J10" s="599">
        <f t="shared" si="2"/>
        <v>46</v>
      </c>
      <c r="K10" s="598">
        <v>0</v>
      </c>
      <c r="L10" s="598">
        <v>0</v>
      </c>
      <c r="M10" s="599">
        <f>SUM(K10:L10)</f>
        <v>0</v>
      </c>
      <c r="N10" s="598">
        <v>0</v>
      </c>
      <c r="O10" s="598">
        <v>0</v>
      </c>
      <c r="P10" s="599">
        <f>SUM(N10:O10)</f>
        <v>0</v>
      </c>
      <c r="Q10" s="598">
        <f t="shared" si="5"/>
        <v>5</v>
      </c>
      <c r="R10" s="598">
        <f t="shared" si="5"/>
        <v>99</v>
      </c>
      <c r="S10" s="599">
        <f>SUM(Q10:R10)</f>
        <v>104</v>
      </c>
    </row>
    <row r="11" spans="1:19" ht="25.5" customHeight="1">
      <c r="A11" s="254" t="s">
        <v>20</v>
      </c>
      <c r="B11" s="598">
        <v>2</v>
      </c>
      <c r="C11" s="598">
        <v>36</v>
      </c>
      <c r="D11" s="599">
        <f>SUM(B11:C11)</f>
        <v>38</v>
      </c>
      <c r="E11" s="598">
        <v>6</v>
      </c>
      <c r="F11" s="598">
        <v>43</v>
      </c>
      <c r="G11" s="599">
        <f t="shared" si="1"/>
        <v>49</v>
      </c>
      <c r="H11" s="598">
        <v>4</v>
      </c>
      <c r="I11" s="598">
        <v>54</v>
      </c>
      <c r="J11" s="599">
        <f t="shared" si="2"/>
        <v>58</v>
      </c>
      <c r="K11" s="598">
        <v>6</v>
      </c>
      <c r="L11" s="598">
        <v>43</v>
      </c>
      <c r="M11" s="599">
        <f>SUM(K11:L11)</f>
        <v>49</v>
      </c>
      <c r="N11" s="598">
        <v>0</v>
      </c>
      <c r="O11" s="598">
        <v>1</v>
      </c>
      <c r="P11" s="599">
        <f>SUM(N11:O11)</f>
        <v>1</v>
      </c>
      <c r="Q11" s="598">
        <f t="shared" si="5"/>
        <v>18</v>
      </c>
      <c r="R11" s="598">
        <f t="shared" si="5"/>
        <v>177</v>
      </c>
      <c r="S11" s="599">
        <f>SUM(Q11:R11)</f>
        <v>195</v>
      </c>
    </row>
    <row r="12" spans="1:19" ht="25.5" customHeight="1">
      <c r="A12" s="254" t="s">
        <v>408</v>
      </c>
      <c r="B12" s="598">
        <v>1</v>
      </c>
      <c r="C12" s="598">
        <v>5</v>
      </c>
      <c r="D12" s="599">
        <f>SUM(B12:C12)</f>
        <v>6</v>
      </c>
      <c r="E12" s="598">
        <v>5</v>
      </c>
      <c r="F12" s="598">
        <v>8</v>
      </c>
      <c r="G12" s="599">
        <f t="shared" si="1"/>
        <v>13</v>
      </c>
      <c r="H12" s="598">
        <v>2</v>
      </c>
      <c r="I12" s="598">
        <v>3</v>
      </c>
      <c r="J12" s="599">
        <f t="shared" si="2"/>
        <v>5</v>
      </c>
      <c r="K12" s="598">
        <v>0</v>
      </c>
      <c r="L12" s="598">
        <v>0</v>
      </c>
      <c r="M12" s="599">
        <f>SUM(K12:L12)</f>
        <v>0</v>
      </c>
      <c r="N12" s="598">
        <v>0</v>
      </c>
      <c r="O12" s="598">
        <v>0</v>
      </c>
      <c r="P12" s="599">
        <f>SUM(N12:O12)</f>
        <v>0</v>
      </c>
      <c r="Q12" s="598">
        <f t="shared" si="5"/>
        <v>8</v>
      </c>
      <c r="R12" s="598">
        <f t="shared" si="5"/>
        <v>16</v>
      </c>
      <c r="S12" s="599">
        <f>SUM(Q12:R12)</f>
        <v>24</v>
      </c>
    </row>
    <row r="13" spans="1:19" ht="23.25" customHeight="1">
      <c r="A13" s="254" t="s">
        <v>212</v>
      </c>
      <c r="B13" s="598">
        <v>6</v>
      </c>
      <c r="C13" s="598">
        <v>11</v>
      </c>
      <c r="D13" s="599">
        <f t="shared" si="0"/>
        <v>17</v>
      </c>
      <c r="E13" s="598">
        <v>13</v>
      </c>
      <c r="F13" s="598">
        <v>10</v>
      </c>
      <c r="G13" s="599">
        <f t="shared" si="1"/>
        <v>23</v>
      </c>
      <c r="H13" s="598">
        <v>10</v>
      </c>
      <c r="I13" s="598">
        <v>16</v>
      </c>
      <c r="J13" s="599">
        <f t="shared" si="2"/>
        <v>26</v>
      </c>
      <c r="K13" s="598">
        <v>6</v>
      </c>
      <c r="L13" s="598">
        <v>12</v>
      </c>
      <c r="M13" s="599">
        <f t="shared" si="3"/>
        <v>18</v>
      </c>
      <c r="N13" s="598">
        <v>4</v>
      </c>
      <c r="O13" s="598">
        <v>6</v>
      </c>
      <c r="P13" s="599">
        <f t="shared" si="4"/>
        <v>10</v>
      </c>
      <c r="Q13" s="598">
        <f t="shared" si="5"/>
        <v>39</v>
      </c>
      <c r="R13" s="598">
        <f t="shared" si="5"/>
        <v>55</v>
      </c>
      <c r="S13" s="599">
        <f t="shared" si="6"/>
        <v>94</v>
      </c>
    </row>
    <row r="14" spans="1:19" ht="23.25" customHeight="1">
      <c r="A14" s="254" t="s">
        <v>374</v>
      </c>
      <c r="B14" s="598">
        <v>2</v>
      </c>
      <c r="C14" s="598">
        <v>8</v>
      </c>
      <c r="D14" s="599">
        <f>SUM(B14:C14)</f>
        <v>10</v>
      </c>
      <c r="E14" s="598">
        <v>4</v>
      </c>
      <c r="F14" s="598">
        <v>6</v>
      </c>
      <c r="G14" s="599">
        <f t="shared" si="1"/>
        <v>10</v>
      </c>
      <c r="H14" s="598">
        <v>2</v>
      </c>
      <c r="I14" s="598">
        <v>13</v>
      </c>
      <c r="J14" s="599">
        <f t="shared" si="2"/>
        <v>15</v>
      </c>
      <c r="K14" s="598">
        <v>0</v>
      </c>
      <c r="L14" s="598">
        <v>7</v>
      </c>
      <c r="M14" s="599">
        <f>SUM(K14:L14)</f>
        <v>7</v>
      </c>
      <c r="N14" s="598">
        <v>0</v>
      </c>
      <c r="O14" s="598">
        <v>3</v>
      </c>
      <c r="P14" s="599">
        <f>SUM(N14:O14)</f>
        <v>3</v>
      </c>
      <c r="Q14" s="598">
        <f t="shared" si="5"/>
        <v>8</v>
      </c>
      <c r="R14" s="598">
        <f t="shared" si="5"/>
        <v>37</v>
      </c>
      <c r="S14" s="599">
        <f>SUM(Q14:R14)</f>
        <v>45</v>
      </c>
    </row>
    <row r="15" spans="1:19" ht="23.25" customHeight="1">
      <c r="A15" s="254" t="s">
        <v>409</v>
      </c>
      <c r="B15" s="598">
        <v>0</v>
      </c>
      <c r="C15" s="598">
        <v>0</v>
      </c>
      <c r="D15" s="599">
        <f t="shared" si="0"/>
        <v>0</v>
      </c>
      <c r="E15" s="598">
        <v>0</v>
      </c>
      <c r="F15" s="598">
        <v>0</v>
      </c>
      <c r="G15" s="599">
        <f t="shared" si="1"/>
        <v>0</v>
      </c>
      <c r="H15" s="598">
        <v>0</v>
      </c>
      <c r="I15" s="598">
        <v>0</v>
      </c>
      <c r="J15" s="599">
        <f t="shared" si="2"/>
        <v>0</v>
      </c>
      <c r="K15" s="598">
        <v>1</v>
      </c>
      <c r="L15" s="598">
        <v>4</v>
      </c>
      <c r="M15" s="599">
        <f t="shared" si="3"/>
        <v>5</v>
      </c>
      <c r="N15" s="598">
        <v>0</v>
      </c>
      <c r="O15" s="598">
        <v>1</v>
      </c>
      <c r="P15" s="599">
        <f t="shared" si="4"/>
        <v>1</v>
      </c>
      <c r="Q15" s="598">
        <f t="shared" si="5"/>
        <v>1</v>
      </c>
      <c r="R15" s="598">
        <f t="shared" si="5"/>
        <v>5</v>
      </c>
      <c r="S15" s="599">
        <f t="shared" si="6"/>
        <v>6</v>
      </c>
    </row>
    <row r="16" spans="1:19" ht="23.25" customHeight="1">
      <c r="A16" s="254" t="s">
        <v>376</v>
      </c>
      <c r="B16" s="598">
        <v>6</v>
      </c>
      <c r="C16" s="598">
        <v>10</v>
      </c>
      <c r="D16" s="599">
        <f>SUM(B16:C16)</f>
        <v>16</v>
      </c>
      <c r="E16" s="598">
        <v>17</v>
      </c>
      <c r="F16" s="598">
        <v>17</v>
      </c>
      <c r="G16" s="599">
        <f t="shared" si="1"/>
        <v>34</v>
      </c>
      <c r="H16" s="598">
        <v>26</v>
      </c>
      <c r="I16" s="598">
        <v>19</v>
      </c>
      <c r="J16" s="599">
        <f t="shared" si="2"/>
        <v>45</v>
      </c>
      <c r="K16" s="598">
        <v>7</v>
      </c>
      <c r="L16" s="598">
        <v>14</v>
      </c>
      <c r="M16" s="599">
        <f>SUM(K16:L16)</f>
        <v>21</v>
      </c>
      <c r="N16" s="598">
        <v>10</v>
      </c>
      <c r="O16" s="598">
        <v>3</v>
      </c>
      <c r="P16" s="599">
        <f>SUM(N16:O16)</f>
        <v>13</v>
      </c>
      <c r="Q16" s="598">
        <f t="shared" si="5"/>
        <v>66</v>
      </c>
      <c r="R16" s="598">
        <f t="shared" si="5"/>
        <v>63</v>
      </c>
      <c r="S16" s="599">
        <f>SUM(Q16:R16)</f>
        <v>129</v>
      </c>
    </row>
    <row r="17" spans="1:19" ht="23.25" customHeight="1">
      <c r="A17" s="254" t="s">
        <v>377</v>
      </c>
      <c r="B17" s="598">
        <v>2</v>
      </c>
      <c r="C17" s="598">
        <v>6</v>
      </c>
      <c r="D17" s="599">
        <f t="shared" si="0"/>
        <v>8</v>
      </c>
      <c r="E17" s="598">
        <v>10</v>
      </c>
      <c r="F17" s="598">
        <v>14</v>
      </c>
      <c r="G17" s="599">
        <f t="shared" si="1"/>
        <v>24</v>
      </c>
      <c r="H17" s="598">
        <v>4</v>
      </c>
      <c r="I17" s="598">
        <v>5</v>
      </c>
      <c r="J17" s="599">
        <f t="shared" si="2"/>
        <v>9</v>
      </c>
      <c r="K17" s="598">
        <v>2</v>
      </c>
      <c r="L17" s="598">
        <v>15</v>
      </c>
      <c r="M17" s="599">
        <f t="shared" si="3"/>
        <v>17</v>
      </c>
      <c r="N17" s="598">
        <v>1</v>
      </c>
      <c r="O17" s="598">
        <v>0</v>
      </c>
      <c r="P17" s="599">
        <f t="shared" si="4"/>
        <v>1</v>
      </c>
      <c r="Q17" s="598">
        <f t="shared" si="5"/>
        <v>19</v>
      </c>
      <c r="R17" s="598">
        <f t="shared" si="5"/>
        <v>40</v>
      </c>
      <c r="S17" s="599">
        <f t="shared" si="6"/>
        <v>59</v>
      </c>
    </row>
    <row r="18" spans="1:19" ht="23.25" customHeight="1">
      <c r="A18" s="254" t="s">
        <v>378</v>
      </c>
      <c r="B18" s="598">
        <v>4</v>
      </c>
      <c r="C18" s="598">
        <v>13</v>
      </c>
      <c r="D18" s="599">
        <f t="shared" si="0"/>
        <v>17</v>
      </c>
      <c r="E18" s="598">
        <v>8</v>
      </c>
      <c r="F18" s="598">
        <v>40</v>
      </c>
      <c r="G18" s="599">
        <f t="shared" si="1"/>
        <v>48</v>
      </c>
      <c r="H18" s="598">
        <v>7</v>
      </c>
      <c r="I18" s="598">
        <v>46</v>
      </c>
      <c r="J18" s="599">
        <f t="shared" si="2"/>
        <v>53</v>
      </c>
      <c r="K18" s="598">
        <v>11</v>
      </c>
      <c r="L18" s="598">
        <v>28</v>
      </c>
      <c r="M18" s="599">
        <f t="shared" si="3"/>
        <v>39</v>
      </c>
      <c r="N18" s="598">
        <v>2</v>
      </c>
      <c r="O18" s="598">
        <v>1</v>
      </c>
      <c r="P18" s="599">
        <f t="shared" si="4"/>
        <v>3</v>
      </c>
      <c r="Q18" s="598">
        <f t="shared" si="5"/>
        <v>32</v>
      </c>
      <c r="R18" s="598">
        <f t="shared" si="5"/>
        <v>128</v>
      </c>
      <c r="S18" s="599">
        <f t="shared" si="6"/>
        <v>160</v>
      </c>
    </row>
    <row r="19" spans="1:19" ht="23.25" customHeight="1">
      <c r="A19" s="254" t="s">
        <v>379</v>
      </c>
      <c r="B19" s="598">
        <v>3</v>
      </c>
      <c r="C19" s="598">
        <v>2</v>
      </c>
      <c r="D19" s="599">
        <f t="shared" si="0"/>
        <v>5</v>
      </c>
      <c r="E19" s="598">
        <v>1</v>
      </c>
      <c r="F19" s="598">
        <v>11</v>
      </c>
      <c r="G19" s="599">
        <f t="shared" si="1"/>
        <v>12</v>
      </c>
      <c r="H19" s="598">
        <v>1</v>
      </c>
      <c r="I19" s="598">
        <v>13</v>
      </c>
      <c r="J19" s="599">
        <f t="shared" si="2"/>
        <v>14</v>
      </c>
      <c r="K19" s="598">
        <v>2</v>
      </c>
      <c r="L19" s="598">
        <v>3</v>
      </c>
      <c r="M19" s="599">
        <f t="shared" si="3"/>
        <v>5</v>
      </c>
      <c r="N19" s="598">
        <v>0</v>
      </c>
      <c r="O19" s="598">
        <v>2</v>
      </c>
      <c r="P19" s="599">
        <f t="shared" si="4"/>
        <v>2</v>
      </c>
      <c r="Q19" s="598">
        <f t="shared" si="5"/>
        <v>7</v>
      </c>
      <c r="R19" s="598">
        <f t="shared" si="5"/>
        <v>31</v>
      </c>
      <c r="S19" s="599">
        <f t="shared" si="6"/>
        <v>38</v>
      </c>
    </row>
    <row r="20" spans="1:19" ht="23.25" customHeight="1">
      <c r="A20" s="255" t="s">
        <v>6</v>
      </c>
      <c r="B20" s="600">
        <f>SUM(B7:B19)</f>
        <v>36</v>
      </c>
      <c r="C20" s="600">
        <f>SUM(C7:C19)</f>
        <v>181</v>
      </c>
      <c r="D20" s="600">
        <f t="shared" si="0"/>
        <v>217</v>
      </c>
      <c r="E20" s="600">
        <f>SUM(E7:E19)</f>
        <v>73</v>
      </c>
      <c r="F20" s="600">
        <f>SUM(F7:F19)</f>
        <v>259</v>
      </c>
      <c r="G20" s="600">
        <f t="shared" si="1"/>
        <v>332</v>
      </c>
      <c r="H20" s="600">
        <f>SUM(H7:H19)</f>
        <v>69</v>
      </c>
      <c r="I20" s="600">
        <f>SUM(I7:I19)</f>
        <v>279</v>
      </c>
      <c r="J20" s="600">
        <f t="shared" si="2"/>
        <v>348</v>
      </c>
      <c r="K20" s="600">
        <f>SUM(K7:K19)</f>
        <v>42</v>
      </c>
      <c r="L20" s="600">
        <f>SUM(L7:L19)</f>
        <v>155</v>
      </c>
      <c r="M20" s="600">
        <f t="shared" si="3"/>
        <v>197</v>
      </c>
      <c r="N20" s="600">
        <f>SUM(N7:N19)</f>
        <v>19</v>
      </c>
      <c r="O20" s="600">
        <f>SUM(O7:O19)</f>
        <v>24</v>
      </c>
      <c r="P20" s="600">
        <f t="shared" si="4"/>
        <v>43</v>
      </c>
      <c r="Q20" s="600">
        <f t="shared" si="5"/>
        <v>239</v>
      </c>
      <c r="R20" s="600">
        <f t="shared" si="5"/>
        <v>898</v>
      </c>
      <c r="S20" s="600">
        <f t="shared" si="6"/>
        <v>1137</v>
      </c>
    </row>
    <row r="21" spans="2:19" ht="23.25" customHeight="1">
      <c r="B21" s="225"/>
      <c r="C21" s="225"/>
      <c r="D21" s="225"/>
      <c r="E21" s="601"/>
      <c r="F21" s="601"/>
      <c r="G21" s="601"/>
      <c r="H21" s="601"/>
      <c r="I21" s="601"/>
      <c r="J21" s="601"/>
      <c r="K21" s="601"/>
      <c r="L21" s="601"/>
      <c r="M21" s="601"/>
      <c r="N21" s="225"/>
      <c r="O21" s="225"/>
      <c r="P21" s="225"/>
      <c r="Q21" s="225"/>
      <c r="R21" s="225"/>
      <c r="S21" s="225"/>
    </row>
    <row r="22" spans="1:19" s="257" customFormat="1" ht="30" customHeight="1">
      <c r="A22" s="668" t="s">
        <v>404</v>
      </c>
      <c r="B22" s="668"/>
      <c r="C22" s="668"/>
      <c r="D22" s="668"/>
      <c r="E22" s="668"/>
      <c r="F22" s="668"/>
      <c r="G22" s="668"/>
      <c r="H22" s="668"/>
      <c r="I22" s="668"/>
      <c r="J22" s="668"/>
      <c r="K22" s="668"/>
      <c r="L22" s="668"/>
      <c r="M22" s="668"/>
      <c r="N22" s="668"/>
      <c r="O22" s="668"/>
      <c r="P22" s="668"/>
      <c r="Q22" s="668"/>
      <c r="R22" s="668"/>
      <c r="S22" s="668"/>
    </row>
    <row r="23" spans="1:19" s="257" customFormat="1" ht="30" customHeight="1">
      <c r="A23" s="668" t="s">
        <v>405</v>
      </c>
      <c r="B23" s="668"/>
      <c r="C23" s="668"/>
      <c r="D23" s="668"/>
      <c r="E23" s="668"/>
      <c r="F23" s="668"/>
      <c r="G23" s="668"/>
      <c r="H23" s="668"/>
      <c r="I23" s="668"/>
      <c r="J23" s="668"/>
      <c r="K23" s="668"/>
      <c r="L23" s="668"/>
      <c r="M23" s="668"/>
      <c r="N23" s="668"/>
      <c r="O23" s="668"/>
      <c r="P23" s="668"/>
      <c r="Q23" s="668"/>
      <c r="R23" s="668"/>
      <c r="S23" s="668"/>
    </row>
    <row r="24" spans="1:19" s="257" customFormat="1" ht="30" customHeight="1">
      <c r="A24" s="668" t="s">
        <v>410</v>
      </c>
      <c r="B24" s="668"/>
      <c r="C24" s="668"/>
      <c r="D24" s="668"/>
      <c r="E24" s="668"/>
      <c r="F24" s="668"/>
      <c r="G24" s="668"/>
      <c r="H24" s="668"/>
      <c r="I24" s="668"/>
      <c r="J24" s="668"/>
      <c r="K24" s="668"/>
      <c r="L24" s="668"/>
      <c r="M24" s="668"/>
      <c r="N24" s="668"/>
      <c r="O24" s="668"/>
      <c r="P24" s="668"/>
      <c r="Q24" s="668"/>
      <c r="R24" s="668"/>
      <c r="S24" s="668"/>
    </row>
    <row r="26" spans="1:19" s="258" customFormat="1" ht="23.25" customHeight="1">
      <c r="A26" s="676" t="s">
        <v>1</v>
      </c>
      <c r="B26" s="667" t="s">
        <v>2</v>
      </c>
      <c r="C26" s="653"/>
      <c r="D26" s="673"/>
      <c r="E26" s="667" t="s">
        <v>3</v>
      </c>
      <c r="F26" s="653"/>
      <c r="G26" s="673"/>
      <c r="H26" s="667" t="s">
        <v>14</v>
      </c>
      <c r="I26" s="653"/>
      <c r="J26" s="673"/>
      <c r="K26" s="667" t="s">
        <v>15</v>
      </c>
      <c r="L26" s="653"/>
      <c r="M26" s="673"/>
      <c r="N26" s="667" t="s">
        <v>16</v>
      </c>
      <c r="O26" s="653"/>
      <c r="P26" s="673"/>
      <c r="Q26" s="667" t="s">
        <v>7</v>
      </c>
      <c r="R26" s="653"/>
      <c r="S26" s="673"/>
    </row>
    <row r="27" spans="1:19" s="258" customFormat="1" ht="23.25" customHeight="1">
      <c r="A27" s="696"/>
      <c r="B27" s="107" t="s">
        <v>4</v>
      </c>
      <c r="C27" s="107" t="s">
        <v>5</v>
      </c>
      <c r="D27" s="107" t="s">
        <v>6</v>
      </c>
      <c r="E27" s="107" t="s">
        <v>4</v>
      </c>
      <c r="F27" s="107" t="s">
        <v>5</v>
      </c>
      <c r="G27" s="107" t="s">
        <v>6</v>
      </c>
      <c r="H27" s="107" t="s">
        <v>4</v>
      </c>
      <c r="I27" s="107" t="s">
        <v>5</v>
      </c>
      <c r="J27" s="107" t="s">
        <v>6</v>
      </c>
      <c r="K27" s="107" t="s">
        <v>4</v>
      </c>
      <c r="L27" s="107" t="s">
        <v>5</v>
      </c>
      <c r="M27" s="107" t="s">
        <v>6</v>
      </c>
      <c r="N27" s="107" t="s">
        <v>4</v>
      </c>
      <c r="O27" s="107" t="s">
        <v>5</v>
      </c>
      <c r="P27" s="107" t="s">
        <v>6</v>
      </c>
      <c r="Q27" s="107" t="s">
        <v>4</v>
      </c>
      <c r="R27" s="107" t="s">
        <v>5</v>
      </c>
      <c r="S27" s="107" t="s">
        <v>6</v>
      </c>
    </row>
    <row r="28" spans="1:19" ht="23.25" customHeight="1">
      <c r="A28" s="254" t="s">
        <v>380</v>
      </c>
      <c r="B28" s="598">
        <v>0</v>
      </c>
      <c r="C28" s="598">
        <v>0</v>
      </c>
      <c r="D28" s="599">
        <f aca="true" t="shared" si="7" ref="D28:D33">SUM(B28:C28)</f>
        <v>0</v>
      </c>
      <c r="E28" s="598">
        <v>0</v>
      </c>
      <c r="F28" s="598">
        <v>0</v>
      </c>
      <c r="G28" s="599">
        <f aca="true" t="shared" si="8" ref="G28:G33">SUM(E28:F28)</f>
        <v>0</v>
      </c>
      <c r="H28" s="598">
        <v>0</v>
      </c>
      <c r="I28" s="598">
        <v>0</v>
      </c>
      <c r="J28" s="599">
        <f aca="true" t="shared" si="9" ref="J28:J33">SUM(H28:I28)</f>
        <v>0</v>
      </c>
      <c r="K28" s="598">
        <v>10</v>
      </c>
      <c r="L28" s="598">
        <v>13</v>
      </c>
      <c r="M28" s="599">
        <f aca="true" t="shared" si="10" ref="M28:M33">SUM(K28:L28)</f>
        <v>23</v>
      </c>
      <c r="N28" s="598">
        <v>2</v>
      </c>
      <c r="O28" s="598">
        <v>3</v>
      </c>
      <c r="P28" s="599">
        <f aca="true" t="shared" si="11" ref="P28:P33">SUM(N28:O28)</f>
        <v>5</v>
      </c>
      <c r="Q28" s="598">
        <f aca="true" t="shared" si="12" ref="Q28:R33">SUM(B28,E28,H28,K28,N28)</f>
        <v>12</v>
      </c>
      <c r="R28" s="598">
        <f t="shared" si="12"/>
        <v>16</v>
      </c>
      <c r="S28" s="599">
        <f aca="true" t="shared" si="13" ref="S28:S33">SUM(Q28:R28)</f>
        <v>28</v>
      </c>
    </row>
    <row r="29" spans="1:19" ht="23.25" customHeight="1">
      <c r="A29" s="254" t="s">
        <v>411</v>
      </c>
      <c r="B29" s="598">
        <v>2</v>
      </c>
      <c r="C29" s="598">
        <v>9</v>
      </c>
      <c r="D29" s="599">
        <f t="shared" si="7"/>
        <v>11</v>
      </c>
      <c r="E29" s="598">
        <v>0</v>
      </c>
      <c r="F29" s="598">
        <v>0</v>
      </c>
      <c r="G29" s="599">
        <f t="shared" si="8"/>
        <v>0</v>
      </c>
      <c r="H29" s="598">
        <v>0</v>
      </c>
      <c r="I29" s="598">
        <v>0</v>
      </c>
      <c r="J29" s="599">
        <f t="shared" si="9"/>
        <v>0</v>
      </c>
      <c r="K29" s="598">
        <v>0</v>
      </c>
      <c r="L29" s="598">
        <v>0</v>
      </c>
      <c r="M29" s="599">
        <f t="shared" si="10"/>
        <v>0</v>
      </c>
      <c r="N29" s="598">
        <v>0</v>
      </c>
      <c r="O29" s="598">
        <v>0</v>
      </c>
      <c r="P29" s="599">
        <f t="shared" si="11"/>
        <v>0</v>
      </c>
      <c r="Q29" s="598">
        <f t="shared" si="12"/>
        <v>2</v>
      </c>
      <c r="R29" s="598">
        <f t="shared" si="12"/>
        <v>9</v>
      </c>
      <c r="S29" s="599">
        <f t="shared" si="13"/>
        <v>11</v>
      </c>
    </row>
    <row r="30" spans="1:19" ht="23.25" customHeight="1">
      <c r="A30" s="254" t="s">
        <v>412</v>
      </c>
      <c r="B30" s="598">
        <v>5</v>
      </c>
      <c r="C30" s="598">
        <v>8</v>
      </c>
      <c r="D30" s="599">
        <f t="shared" si="7"/>
        <v>13</v>
      </c>
      <c r="E30" s="598">
        <v>5</v>
      </c>
      <c r="F30" s="598">
        <v>10</v>
      </c>
      <c r="G30" s="599">
        <f t="shared" si="8"/>
        <v>15</v>
      </c>
      <c r="H30" s="598">
        <v>8</v>
      </c>
      <c r="I30" s="598">
        <v>10</v>
      </c>
      <c r="J30" s="599">
        <f t="shared" si="9"/>
        <v>18</v>
      </c>
      <c r="K30" s="598">
        <v>0</v>
      </c>
      <c r="L30" s="598">
        <v>0</v>
      </c>
      <c r="M30" s="599">
        <f t="shared" si="10"/>
        <v>0</v>
      </c>
      <c r="N30" s="598">
        <v>0</v>
      </c>
      <c r="O30" s="598">
        <v>0</v>
      </c>
      <c r="P30" s="599">
        <f t="shared" si="11"/>
        <v>0</v>
      </c>
      <c r="Q30" s="598">
        <f t="shared" si="12"/>
        <v>18</v>
      </c>
      <c r="R30" s="598">
        <f t="shared" si="12"/>
        <v>28</v>
      </c>
      <c r="S30" s="599">
        <f t="shared" si="13"/>
        <v>46</v>
      </c>
    </row>
    <row r="31" spans="1:19" ht="23.25" customHeight="1">
      <c r="A31" s="254" t="s">
        <v>381</v>
      </c>
      <c r="B31" s="598">
        <v>1</v>
      </c>
      <c r="C31" s="598">
        <v>22</v>
      </c>
      <c r="D31" s="599">
        <f t="shared" si="7"/>
        <v>23</v>
      </c>
      <c r="E31" s="598">
        <v>4</v>
      </c>
      <c r="F31" s="598">
        <v>34</v>
      </c>
      <c r="G31" s="599">
        <f t="shared" si="8"/>
        <v>38</v>
      </c>
      <c r="H31" s="598">
        <v>3</v>
      </c>
      <c r="I31" s="598">
        <v>26</v>
      </c>
      <c r="J31" s="599">
        <f t="shared" si="9"/>
        <v>29</v>
      </c>
      <c r="K31" s="598">
        <v>4</v>
      </c>
      <c r="L31" s="598">
        <v>36</v>
      </c>
      <c r="M31" s="599">
        <f t="shared" si="10"/>
        <v>40</v>
      </c>
      <c r="N31" s="598">
        <v>0</v>
      </c>
      <c r="O31" s="598">
        <v>3</v>
      </c>
      <c r="P31" s="599">
        <f t="shared" si="11"/>
        <v>3</v>
      </c>
      <c r="Q31" s="598">
        <f t="shared" si="12"/>
        <v>12</v>
      </c>
      <c r="R31" s="598">
        <f t="shared" si="12"/>
        <v>121</v>
      </c>
      <c r="S31" s="599">
        <f t="shared" si="13"/>
        <v>133</v>
      </c>
    </row>
    <row r="32" spans="1:19" ht="23.25" customHeight="1">
      <c r="A32" s="254" t="s">
        <v>413</v>
      </c>
      <c r="B32" s="598">
        <v>9</v>
      </c>
      <c r="C32" s="598">
        <v>17</v>
      </c>
      <c r="D32" s="599">
        <f t="shared" si="7"/>
        <v>26</v>
      </c>
      <c r="E32" s="598">
        <v>11</v>
      </c>
      <c r="F32" s="598">
        <v>35</v>
      </c>
      <c r="G32" s="599">
        <f t="shared" si="8"/>
        <v>46</v>
      </c>
      <c r="H32" s="598">
        <v>14</v>
      </c>
      <c r="I32" s="598">
        <v>12</v>
      </c>
      <c r="J32" s="599">
        <f t="shared" si="9"/>
        <v>26</v>
      </c>
      <c r="K32" s="598">
        <v>0</v>
      </c>
      <c r="L32" s="598">
        <v>0</v>
      </c>
      <c r="M32" s="599">
        <f t="shared" si="10"/>
        <v>0</v>
      </c>
      <c r="N32" s="598">
        <v>0</v>
      </c>
      <c r="O32" s="598">
        <v>0</v>
      </c>
      <c r="P32" s="599">
        <f t="shared" si="11"/>
        <v>0</v>
      </c>
      <c r="Q32" s="598">
        <f t="shared" si="12"/>
        <v>34</v>
      </c>
      <c r="R32" s="598">
        <f t="shared" si="12"/>
        <v>64</v>
      </c>
      <c r="S32" s="599">
        <f t="shared" si="13"/>
        <v>98</v>
      </c>
    </row>
    <row r="33" spans="1:19" ht="23.25" customHeight="1">
      <c r="A33" s="255" t="s">
        <v>6</v>
      </c>
      <c r="B33" s="194">
        <f>SUM(B28:B32)</f>
        <v>17</v>
      </c>
      <c r="C33" s="194">
        <f>SUM(C28:C32)</f>
        <v>56</v>
      </c>
      <c r="D33" s="194">
        <f t="shared" si="7"/>
        <v>73</v>
      </c>
      <c r="E33" s="194">
        <f>SUM(E28:E32)</f>
        <v>20</v>
      </c>
      <c r="F33" s="194">
        <f>SUM(F28:F32)</f>
        <v>79</v>
      </c>
      <c r="G33" s="194">
        <f t="shared" si="8"/>
        <v>99</v>
      </c>
      <c r="H33" s="194">
        <f>SUM(H28:H32)</f>
        <v>25</v>
      </c>
      <c r="I33" s="194">
        <f>SUM(I28:I32)</f>
        <v>48</v>
      </c>
      <c r="J33" s="194">
        <f t="shared" si="9"/>
        <v>73</v>
      </c>
      <c r="K33" s="194">
        <f>SUM(K28:K32)</f>
        <v>14</v>
      </c>
      <c r="L33" s="194">
        <f>SUM(L28:L32)</f>
        <v>49</v>
      </c>
      <c r="M33" s="194">
        <f t="shared" si="10"/>
        <v>63</v>
      </c>
      <c r="N33" s="194">
        <f>SUM(N28:N32)</f>
        <v>2</v>
      </c>
      <c r="O33" s="194">
        <f>SUM(O28:O32)</f>
        <v>6</v>
      </c>
      <c r="P33" s="194">
        <f t="shared" si="11"/>
        <v>8</v>
      </c>
      <c r="Q33" s="194">
        <f t="shared" si="12"/>
        <v>78</v>
      </c>
      <c r="R33" s="194">
        <f t="shared" si="12"/>
        <v>238</v>
      </c>
      <c r="S33" s="194">
        <f t="shared" si="13"/>
        <v>316</v>
      </c>
    </row>
    <row r="34" ht="23.25" customHeight="1">
      <c r="A34" s="206" t="s">
        <v>414</v>
      </c>
    </row>
    <row r="35" spans="1:19" s="257" customFormat="1" ht="27" customHeight="1">
      <c r="A35" s="668" t="s">
        <v>404</v>
      </c>
      <c r="B35" s="668"/>
      <c r="C35" s="668"/>
      <c r="D35" s="668"/>
      <c r="E35" s="668"/>
      <c r="F35" s="668"/>
      <c r="G35" s="668"/>
      <c r="H35" s="668"/>
      <c r="I35" s="668"/>
      <c r="J35" s="668"/>
      <c r="K35" s="668"/>
      <c r="L35" s="668"/>
      <c r="M35" s="668"/>
      <c r="N35" s="668"/>
      <c r="O35" s="668"/>
      <c r="P35" s="668"/>
      <c r="Q35" s="668"/>
      <c r="R35" s="668"/>
      <c r="S35" s="668"/>
    </row>
    <row r="36" spans="1:19" s="257" customFormat="1" ht="27" customHeight="1">
      <c r="A36" s="668" t="s">
        <v>405</v>
      </c>
      <c r="B36" s="668"/>
      <c r="C36" s="668"/>
      <c r="D36" s="668"/>
      <c r="E36" s="668"/>
      <c r="F36" s="668"/>
      <c r="G36" s="668"/>
      <c r="H36" s="668"/>
      <c r="I36" s="668"/>
      <c r="J36" s="668"/>
      <c r="K36" s="668"/>
      <c r="L36" s="668"/>
      <c r="M36" s="668"/>
      <c r="N36" s="668"/>
      <c r="O36" s="668"/>
      <c r="P36" s="668"/>
      <c r="Q36" s="668"/>
      <c r="R36" s="668"/>
      <c r="S36" s="668"/>
    </row>
    <row r="37" spans="1:19" s="257" customFormat="1" ht="27" customHeight="1">
      <c r="A37" s="668" t="s">
        <v>415</v>
      </c>
      <c r="B37" s="668"/>
      <c r="C37" s="668"/>
      <c r="D37" s="668"/>
      <c r="E37" s="668"/>
      <c r="F37" s="668"/>
      <c r="G37" s="668"/>
      <c r="H37" s="668"/>
      <c r="I37" s="668"/>
      <c r="J37" s="668"/>
      <c r="K37" s="668"/>
      <c r="L37" s="668"/>
      <c r="M37" s="668"/>
      <c r="N37" s="668"/>
      <c r="O37" s="668"/>
      <c r="P37" s="668"/>
      <c r="Q37" s="668"/>
      <c r="R37" s="668"/>
      <c r="S37" s="668"/>
    </row>
    <row r="39" spans="1:19" s="258" customFormat="1" ht="23.25" customHeight="1">
      <c r="A39" s="676" t="s">
        <v>1</v>
      </c>
      <c r="B39" s="667" t="s">
        <v>2</v>
      </c>
      <c r="C39" s="653"/>
      <c r="D39" s="673"/>
      <c r="E39" s="667" t="s">
        <v>3</v>
      </c>
      <c r="F39" s="653"/>
      <c r="G39" s="673"/>
      <c r="H39" s="667" t="s">
        <v>14</v>
      </c>
      <c r="I39" s="653"/>
      <c r="J39" s="673"/>
      <c r="K39" s="667" t="s">
        <v>15</v>
      </c>
      <c r="L39" s="653"/>
      <c r="M39" s="673"/>
      <c r="N39" s="667" t="s">
        <v>16</v>
      </c>
      <c r="O39" s="653"/>
      <c r="P39" s="673"/>
      <c r="Q39" s="667" t="s">
        <v>7</v>
      </c>
      <c r="R39" s="653"/>
      <c r="S39" s="673"/>
    </row>
    <row r="40" spans="1:19" s="258" customFormat="1" ht="23.25" customHeight="1">
      <c r="A40" s="696"/>
      <c r="B40" s="107" t="s">
        <v>4</v>
      </c>
      <c r="C40" s="107" t="s">
        <v>5</v>
      </c>
      <c r="D40" s="107" t="s">
        <v>6</v>
      </c>
      <c r="E40" s="107" t="s">
        <v>4</v>
      </c>
      <c r="F40" s="107" t="s">
        <v>5</v>
      </c>
      <c r="G40" s="107" t="s">
        <v>6</v>
      </c>
      <c r="H40" s="107" t="s">
        <v>4</v>
      </c>
      <c r="I40" s="107" t="s">
        <v>5</v>
      </c>
      <c r="J40" s="107" t="s">
        <v>6</v>
      </c>
      <c r="K40" s="107" t="s">
        <v>4</v>
      </c>
      <c r="L40" s="107" t="s">
        <v>5</v>
      </c>
      <c r="M40" s="107" t="s">
        <v>6</v>
      </c>
      <c r="N40" s="107" t="s">
        <v>4</v>
      </c>
      <c r="O40" s="107" t="s">
        <v>5</v>
      </c>
      <c r="P40" s="107" t="s">
        <v>6</v>
      </c>
      <c r="Q40" s="107" t="s">
        <v>4</v>
      </c>
      <c r="R40" s="107" t="s">
        <v>5</v>
      </c>
      <c r="S40" s="107" t="s">
        <v>6</v>
      </c>
    </row>
    <row r="41" spans="1:19" ht="23.25" customHeight="1">
      <c r="A41" s="254" t="s">
        <v>416</v>
      </c>
      <c r="B41" s="85">
        <v>9</v>
      </c>
      <c r="C41" s="85">
        <v>55</v>
      </c>
      <c r="D41" s="216">
        <f>SUM(B41:C41)</f>
        <v>64</v>
      </c>
      <c r="E41" s="85">
        <v>1</v>
      </c>
      <c r="F41" s="85">
        <v>37</v>
      </c>
      <c r="G41" s="216">
        <f>SUM(E41:F41)</f>
        <v>38</v>
      </c>
      <c r="H41" s="85">
        <v>0</v>
      </c>
      <c r="I41" s="85">
        <v>0</v>
      </c>
      <c r="J41" s="216">
        <f>SUM(H41:I41)</f>
        <v>0</v>
      </c>
      <c r="K41" s="85">
        <v>0</v>
      </c>
      <c r="L41" s="85">
        <v>0</v>
      </c>
      <c r="M41" s="216">
        <f>SUM(K41:L41)</f>
        <v>0</v>
      </c>
      <c r="N41" s="85">
        <v>0</v>
      </c>
      <c r="O41" s="85">
        <v>0</v>
      </c>
      <c r="P41" s="216">
        <f>SUM(N41:O41)</f>
        <v>0</v>
      </c>
      <c r="Q41" s="85">
        <f>SUM(B41,E41,H41,K41,N41)</f>
        <v>10</v>
      </c>
      <c r="R41" s="85">
        <f>SUM(C41,F41,I41,L41,O41)</f>
        <v>92</v>
      </c>
      <c r="S41" s="216">
        <f>SUM(Q41:R41)</f>
        <v>102</v>
      </c>
    </row>
    <row r="42" spans="1:19" ht="23.25" customHeight="1">
      <c r="A42" s="254" t="s">
        <v>382</v>
      </c>
      <c r="B42" s="85">
        <v>21</v>
      </c>
      <c r="C42" s="85">
        <v>21</v>
      </c>
      <c r="D42" s="216">
        <f>SUM(B42:C42)</f>
        <v>42</v>
      </c>
      <c r="E42" s="85">
        <v>22</v>
      </c>
      <c r="F42" s="85">
        <v>14</v>
      </c>
      <c r="G42" s="216">
        <f>SUM(E42:F42)</f>
        <v>36</v>
      </c>
      <c r="H42" s="85">
        <v>13</v>
      </c>
      <c r="I42" s="85">
        <v>13</v>
      </c>
      <c r="J42" s="216">
        <f>SUM(H42:I42)</f>
        <v>26</v>
      </c>
      <c r="K42" s="85">
        <v>20</v>
      </c>
      <c r="L42" s="85">
        <v>10</v>
      </c>
      <c r="M42" s="216">
        <f>SUM(K42:L42)</f>
        <v>30</v>
      </c>
      <c r="N42" s="85">
        <v>6</v>
      </c>
      <c r="O42" s="85">
        <v>0</v>
      </c>
      <c r="P42" s="216">
        <f>SUM(N42:O42)</f>
        <v>6</v>
      </c>
      <c r="Q42" s="85">
        <f aca="true" t="shared" si="14" ref="Q42:R45">SUM(B42,E42,H42,K42,N42)</f>
        <v>82</v>
      </c>
      <c r="R42" s="85">
        <f t="shared" si="14"/>
        <v>58</v>
      </c>
      <c r="S42" s="216">
        <f>SUM(Q42:R42)</f>
        <v>140</v>
      </c>
    </row>
    <row r="43" spans="1:19" ht="23.25" customHeight="1">
      <c r="A43" s="254" t="s">
        <v>383</v>
      </c>
      <c r="B43" s="85">
        <v>16</v>
      </c>
      <c r="C43" s="85">
        <v>121</v>
      </c>
      <c r="D43" s="216">
        <f>SUM(B43:C43)</f>
        <v>137</v>
      </c>
      <c r="E43" s="85">
        <v>4</v>
      </c>
      <c r="F43" s="85">
        <v>80</v>
      </c>
      <c r="G43" s="216">
        <f>SUM(E43:F43)</f>
        <v>84</v>
      </c>
      <c r="H43" s="85">
        <v>5</v>
      </c>
      <c r="I43" s="85">
        <v>73</v>
      </c>
      <c r="J43" s="216">
        <f>SUM(H43:I43)</f>
        <v>78</v>
      </c>
      <c r="K43" s="85">
        <v>4</v>
      </c>
      <c r="L43" s="85">
        <v>53</v>
      </c>
      <c r="M43" s="216">
        <f>SUM(K43:L43)</f>
        <v>57</v>
      </c>
      <c r="N43" s="85">
        <v>3</v>
      </c>
      <c r="O43" s="85">
        <v>0</v>
      </c>
      <c r="P43" s="216">
        <f>SUM(N43:O43)</f>
        <v>3</v>
      </c>
      <c r="Q43" s="85">
        <f t="shared" si="14"/>
        <v>32</v>
      </c>
      <c r="R43" s="85">
        <f t="shared" si="14"/>
        <v>327</v>
      </c>
      <c r="S43" s="216">
        <f>SUM(Q43:R43)</f>
        <v>359</v>
      </c>
    </row>
    <row r="44" spans="1:19" ht="23.25" customHeight="1">
      <c r="A44" s="254" t="s">
        <v>384</v>
      </c>
      <c r="B44" s="85">
        <v>9</v>
      </c>
      <c r="C44" s="85">
        <v>45</v>
      </c>
      <c r="D44" s="216">
        <f>SUM(B44:C44)</f>
        <v>54</v>
      </c>
      <c r="E44" s="85">
        <v>10</v>
      </c>
      <c r="F44" s="85">
        <v>30</v>
      </c>
      <c r="G44" s="216">
        <f>SUM(E44:F44)</f>
        <v>40</v>
      </c>
      <c r="H44" s="85">
        <v>7</v>
      </c>
      <c r="I44" s="85">
        <v>38</v>
      </c>
      <c r="J44" s="216">
        <f>SUM(H44:I44)</f>
        <v>45</v>
      </c>
      <c r="K44" s="85">
        <v>8</v>
      </c>
      <c r="L44" s="85">
        <v>27</v>
      </c>
      <c r="M44" s="216">
        <f>SUM(K44:L44)</f>
        <v>35</v>
      </c>
      <c r="N44" s="85">
        <v>0</v>
      </c>
      <c r="O44" s="85">
        <v>1</v>
      </c>
      <c r="P44" s="216">
        <f>SUM(N44:O44)</f>
        <v>1</v>
      </c>
      <c r="Q44" s="85">
        <f t="shared" si="14"/>
        <v>34</v>
      </c>
      <c r="R44" s="85">
        <f t="shared" si="14"/>
        <v>141</v>
      </c>
      <c r="S44" s="216">
        <f>SUM(Q44:R44)</f>
        <v>175</v>
      </c>
    </row>
    <row r="45" spans="1:19" ht="26.25" customHeight="1">
      <c r="A45" s="255" t="s">
        <v>6</v>
      </c>
      <c r="B45" s="194">
        <f>SUM(B41:B44)</f>
        <v>55</v>
      </c>
      <c r="C45" s="194">
        <f>SUM(C41:C44)</f>
        <v>242</v>
      </c>
      <c r="D45" s="194">
        <f>SUM(B45:C45)</f>
        <v>297</v>
      </c>
      <c r="E45" s="194">
        <f>SUM(E41:E44)</f>
        <v>37</v>
      </c>
      <c r="F45" s="194">
        <f>SUM(F41:F44)</f>
        <v>161</v>
      </c>
      <c r="G45" s="194">
        <f>SUM(E45:F45)</f>
        <v>198</v>
      </c>
      <c r="H45" s="194">
        <f>SUM(H41:H44)</f>
        <v>25</v>
      </c>
      <c r="I45" s="194">
        <f>SUM(I41:I44)</f>
        <v>124</v>
      </c>
      <c r="J45" s="194">
        <f>SUM(H45:I45)</f>
        <v>149</v>
      </c>
      <c r="K45" s="194">
        <f>SUM(K41:K44)</f>
        <v>32</v>
      </c>
      <c r="L45" s="194">
        <f>SUM(L41:L44)</f>
        <v>90</v>
      </c>
      <c r="M45" s="194">
        <f>SUM(K45:L45)</f>
        <v>122</v>
      </c>
      <c r="N45" s="194">
        <f>SUM(N41:N44)</f>
        <v>9</v>
      </c>
      <c r="O45" s="194">
        <f>SUM(O41:O44)</f>
        <v>1</v>
      </c>
      <c r="P45" s="194">
        <f>SUM(N45:O45)</f>
        <v>10</v>
      </c>
      <c r="Q45" s="194">
        <f t="shared" si="14"/>
        <v>158</v>
      </c>
      <c r="R45" s="194">
        <f t="shared" si="14"/>
        <v>618</v>
      </c>
      <c r="S45" s="194">
        <f>SUM(Q45:R45)</f>
        <v>776</v>
      </c>
    </row>
    <row r="47" spans="1:19" s="257" customFormat="1" ht="27" customHeight="1">
      <c r="A47" s="668" t="s">
        <v>404</v>
      </c>
      <c r="B47" s="668"/>
      <c r="C47" s="668"/>
      <c r="D47" s="668"/>
      <c r="E47" s="668"/>
      <c r="F47" s="668"/>
      <c r="G47" s="668"/>
      <c r="H47" s="668"/>
      <c r="I47" s="668"/>
      <c r="J47" s="668"/>
      <c r="K47" s="668"/>
      <c r="L47" s="668"/>
      <c r="M47" s="668"/>
      <c r="N47" s="668"/>
      <c r="O47" s="668"/>
      <c r="P47" s="668"/>
      <c r="Q47" s="668"/>
      <c r="R47" s="668"/>
      <c r="S47" s="668"/>
    </row>
    <row r="48" spans="1:19" s="257" customFormat="1" ht="27" customHeight="1">
      <c r="A48" s="668" t="s">
        <v>417</v>
      </c>
      <c r="B48" s="668"/>
      <c r="C48" s="668"/>
      <c r="D48" s="668"/>
      <c r="E48" s="668"/>
      <c r="F48" s="668"/>
      <c r="G48" s="668"/>
      <c r="H48" s="668"/>
      <c r="I48" s="668"/>
      <c r="J48" s="668"/>
      <c r="K48" s="668"/>
      <c r="L48" s="668"/>
      <c r="M48" s="668"/>
      <c r="N48" s="668"/>
      <c r="O48" s="668"/>
      <c r="P48" s="668"/>
      <c r="Q48" s="668"/>
      <c r="R48" s="668"/>
      <c r="S48" s="668"/>
    </row>
    <row r="49" spans="1:19" s="257" customFormat="1" ht="27" customHeight="1">
      <c r="A49" s="668" t="s">
        <v>418</v>
      </c>
      <c r="B49" s="668"/>
      <c r="C49" s="668"/>
      <c r="D49" s="668"/>
      <c r="E49" s="668"/>
      <c r="F49" s="668"/>
      <c r="G49" s="668"/>
      <c r="H49" s="668"/>
      <c r="I49" s="668"/>
      <c r="J49" s="668"/>
      <c r="K49" s="668"/>
      <c r="L49" s="668"/>
      <c r="M49" s="668"/>
      <c r="N49" s="668"/>
      <c r="O49" s="668"/>
      <c r="P49" s="668"/>
      <c r="Q49" s="668"/>
      <c r="R49" s="668"/>
      <c r="S49" s="668"/>
    </row>
    <row r="51" spans="1:19" s="258" customFormat="1" ht="23.25" customHeight="1">
      <c r="A51" s="676" t="s">
        <v>1</v>
      </c>
      <c r="B51" s="667" t="s">
        <v>2</v>
      </c>
      <c r="C51" s="653"/>
      <c r="D51" s="673"/>
      <c r="E51" s="667" t="s">
        <v>3</v>
      </c>
      <c r="F51" s="653"/>
      <c r="G51" s="673"/>
      <c r="H51" s="667" t="s">
        <v>14</v>
      </c>
      <c r="I51" s="653"/>
      <c r="J51" s="673"/>
      <c r="K51" s="667" t="s">
        <v>15</v>
      </c>
      <c r="L51" s="653"/>
      <c r="M51" s="673"/>
      <c r="N51" s="667" t="s">
        <v>16</v>
      </c>
      <c r="O51" s="653"/>
      <c r="P51" s="673"/>
      <c r="Q51" s="667" t="s">
        <v>7</v>
      </c>
      <c r="R51" s="653"/>
      <c r="S51" s="673"/>
    </row>
    <row r="52" spans="1:19" s="258" customFormat="1" ht="23.25" customHeight="1">
      <c r="A52" s="696"/>
      <c r="B52" s="107" t="s">
        <v>4</v>
      </c>
      <c r="C52" s="107" t="s">
        <v>5</v>
      </c>
      <c r="D52" s="107" t="s">
        <v>6</v>
      </c>
      <c r="E52" s="107" t="s">
        <v>4</v>
      </c>
      <c r="F52" s="107" t="s">
        <v>5</v>
      </c>
      <c r="G52" s="107" t="s">
        <v>6</v>
      </c>
      <c r="H52" s="107" t="s">
        <v>4</v>
      </c>
      <c r="I52" s="107" t="s">
        <v>5</v>
      </c>
      <c r="J52" s="107" t="s">
        <v>6</v>
      </c>
      <c r="K52" s="107" t="s">
        <v>4</v>
      </c>
      <c r="L52" s="107" t="s">
        <v>5</v>
      </c>
      <c r="M52" s="107" t="s">
        <v>6</v>
      </c>
      <c r="N52" s="107" t="s">
        <v>4</v>
      </c>
      <c r="O52" s="107" t="s">
        <v>5</v>
      </c>
      <c r="P52" s="107" t="s">
        <v>6</v>
      </c>
      <c r="Q52" s="107" t="s">
        <v>4</v>
      </c>
      <c r="R52" s="107" t="s">
        <v>5</v>
      </c>
      <c r="S52" s="107" t="s">
        <v>6</v>
      </c>
    </row>
    <row r="53" spans="1:19" ht="23.25" customHeight="1">
      <c r="A53" s="254" t="s">
        <v>24</v>
      </c>
      <c r="B53" s="85">
        <v>50</v>
      </c>
      <c r="C53" s="85">
        <v>52</v>
      </c>
      <c r="D53" s="216">
        <f>SUM(B53:C53)</f>
        <v>102</v>
      </c>
      <c r="E53" s="85">
        <v>27</v>
      </c>
      <c r="F53" s="85">
        <v>38</v>
      </c>
      <c r="G53" s="216">
        <f>SUM(E53:F53)</f>
        <v>65</v>
      </c>
      <c r="H53" s="85">
        <v>24</v>
      </c>
      <c r="I53" s="85">
        <v>25</v>
      </c>
      <c r="J53" s="216">
        <f>SUM(H53:I53)</f>
        <v>49</v>
      </c>
      <c r="K53" s="85">
        <v>10</v>
      </c>
      <c r="L53" s="85">
        <v>9</v>
      </c>
      <c r="M53" s="216">
        <f>SUM(K53:L53)</f>
        <v>19</v>
      </c>
      <c r="N53" s="85">
        <v>0</v>
      </c>
      <c r="O53" s="85">
        <v>0</v>
      </c>
      <c r="P53" s="216">
        <f>SUM(N53:O53)</f>
        <v>0</v>
      </c>
      <c r="Q53" s="85">
        <f>SUM(B53,E53,H53,K53,N53)</f>
        <v>111</v>
      </c>
      <c r="R53" s="85">
        <f>SUM(C53,F53,I53,L53,O53)</f>
        <v>124</v>
      </c>
      <c r="S53" s="216">
        <f>SUM(Q53:R53)</f>
        <v>235</v>
      </c>
    </row>
    <row r="54" spans="1:19" ht="23.25" customHeight="1">
      <c r="A54" s="254"/>
      <c r="B54" s="85"/>
      <c r="C54" s="85"/>
      <c r="D54" s="216"/>
      <c r="E54" s="85"/>
      <c r="F54" s="85"/>
      <c r="G54" s="216"/>
      <c r="H54" s="85"/>
      <c r="I54" s="85"/>
      <c r="J54" s="216"/>
      <c r="K54" s="85"/>
      <c r="L54" s="85"/>
      <c r="M54" s="216"/>
      <c r="N54" s="85"/>
      <c r="O54" s="85"/>
      <c r="P54" s="216"/>
      <c r="Q54" s="85"/>
      <c r="R54" s="85"/>
      <c r="S54" s="216"/>
    </row>
    <row r="55" spans="1:19" ht="30.75" customHeight="1">
      <c r="A55" s="255" t="s">
        <v>6</v>
      </c>
      <c r="B55" s="194">
        <f>SUM(B53:B54)</f>
        <v>50</v>
      </c>
      <c r="C55" s="194">
        <f>SUM(C53:C54)</f>
        <v>52</v>
      </c>
      <c r="D55" s="194">
        <f>SUM(B55:C55)</f>
        <v>102</v>
      </c>
      <c r="E55" s="194">
        <f>SUM(E53:E54)</f>
        <v>27</v>
      </c>
      <c r="F55" s="194">
        <f>SUM(F53:F54)</f>
        <v>38</v>
      </c>
      <c r="G55" s="194">
        <f>SUM(E55:F55)</f>
        <v>65</v>
      </c>
      <c r="H55" s="194">
        <f>SUM(H53:H54)</f>
        <v>24</v>
      </c>
      <c r="I55" s="194">
        <f>SUM(I53:I54)</f>
        <v>25</v>
      </c>
      <c r="J55" s="194">
        <f>SUM(H55:I55)</f>
        <v>49</v>
      </c>
      <c r="K55" s="194">
        <f>SUM(K53:K54)</f>
        <v>10</v>
      </c>
      <c r="L55" s="194">
        <f>SUM(L53:L54)</f>
        <v>9</v>
      </c>
      <c r="M55" s="194">
        <f>SUM(K55:L55)</f>
        <v>19</v>
      </c>
      <c r="N55" s="194">
        <f>SUM(N53:N54)</f>
        <v>0</v>
      </c>
      <c r="O55" s="194">
        <f>SUM(O53:O54)</f>
        <v>0</v>
      </c>
      <c r="P55" s="194">
        <f>SUM(N55:O55)</f>
        <v>0</v>
      </c>
      <c r="Q55" s="194">
        <f>SUM(B55,E55,H55,K55,N55)</f>
        <v>111</v>
      </c>
      <c r="R55" s="194">
        <f>SUM(C55,F55,I55,L55,O55)</f>
        <v>124</v>
      </c>
      <c r="S55" s="194">
        <f>SUM(Q55:R55)</f>
        <v>235</v>
      </c>
    </row>
    <row r="56" spans="1:19" s="257" customFormat="1" ht="13.5" customHeight="1">
      <c r="A56" s="602"/>
      <c r="B56" s="603"/>
      <c r="C56" s="603"/>
      <c r="D56" s="603"/>
      <c r="E56" s="604"/>
      <c r="F56" s="604"/>
      <c r="G56" s="604"/>
      <c r="H56" s="604"/>
      <c r="I56" s="604"/>
      <c r="J56" s="604"/>
      <c r="K56" s="604"/>
      <c r="L56" s="604"/>
      <c r="M56" s="604"/>
      <c r="N56" s="603"/>
      <c r="O56" s="603"/>
      <c r="P56" s="603"/>
      <c r="Q56" s="603"/>
      <c r="R56" s="603"/>
      <c r="S56" s="603"/>
    </row>
    <row r="59" ht="23.25" customHeight="1">
      <c r="S59" s="605"/>
    </row>
    <row r="65" ht="23.25" customHeight="1">
      <c r="S65" s="605"/>
    </row>
    <row r="67" ht="23.25" customHeight="1">
      <c r="S67" s="605"/>
    </row>
  </sheetData>
  <sheetProtection/>
  <mergeCells count="40">
    <mergeCell ref="A1:S1"/>
    <mergeCell ref="A2:S2"/>
    <mergeCell ref="A3:S3"/>
    <mergeCell ref="A5:A6"/>
    <mergeCell ref="B5:D5"/>
    <mergeCell ref="E5:G5"/>
    <mergeCell ref="H5:J5"/>
    <mergeCell ref="K5:M5"/>
    <mergeCell ref="N5:P5"/>
    <mergeCell ref="Q5:S5"/>
    <mergeCell ref="A22:S22"/>
    <mergeCell ref="A23:S23"/>
    <mergeCell ref="A24:S24"/>
    <mergeCell ref="A26:A27"/>
    <mergeCell ref="B26:D26"/>
    <mergeCell ref="E26:G26"/>
    <mergeCell ref="H26:J26"/>
    <mergeCell ref="K26:M26"/>
    <mergeCell ref="N26:P26"/>
    <mergeCell ref="Q26:S26"/>
    <mergeCell ref="A35:S35"/>
    <mergeCell ref="A36:S36"/>
    <mergeCell ref="A37:S37"/>
    <mergeCell ref="A39:A40"/>
    <mergeCell ref="B39:D39"/>
    <mergeCell ref="E39:G39"/>
    <mergeCell ref="H39:J39"/>
    <mergeCell ref="K39:M39"/>
    <mergeCell ref="N39:P39"/>
    <mergeCell ref="Q39:S39"/>
    <mergeCell ref="A47:S47"/>
    <mergeCell ref="A48:S48"/>
    <mergeCell ref="A49:S49"/>
    <mergeCell ref="A51:A52"/>
    <mergeCell ref="B51:D51"/>
    <mergeCell ref="E51:G51"/>
    <mergeCell ref="H51:J51"/>
    <mergeCell ref="K51:M51"/>
    <mergeCell ref="N51:P51"/>
    <mergeCell ref="Q51:S51"/>
  </mergeCells>
  <printOptions horizontalCentered="1"/>
  <pageMargins left="0.5905511811023623" right="0.5905511811023623" top="0.984251968503937" bottom="0.7874015748031497" header="0.31496062992125984" footer="0.31496062992125984"/>
  <pageSetup firstPageNumber="33" useFirstPageNumber="1" horizontalDpi="600" verticalDpi="600" orientation="landscape" paperSize="9" r:id="rId1"/>
  <headerFooter>
    <oddFooter>&amp;L&amp;12งานทะเบียนนิสิตและบริการการศึกษา&amp;C&amp;12หน้าที่  &amp;P&amp;R&amp;12ข้อมูล ณ วันที่ 27  สิงหาคม  2557</oddFooter>
  </headerFooter>
  <rowBreaks count="3" manualBreakCount="3">
    <brk id="20" max="255" man="1"/>
    <brk id="34" max="255" man="1"/>
    <brk id="45" max="255" man="1"/>
  </rowBreaks>
</worksheet>
</file>

<file path=xl/worksheets/sheet14.xml><?xml version="1.0" encoding="utf-8"?>
<worksheet xmlns="http://schemas.openxmlformats.org/spreadsheetml/2006/main" xmlns:r="http://schemas.openxmlformats.org/officeDocument/2006/relationships">
  <dimension ref="A1:S19"/>
  <sheetViews>
    <sheetView showGridLines="0" zoomScalePageLayoutView="0" workbookViewId="0" topLeftCell="B1">
      <selection activeCell="Z17" sqref="Z17"/>
    </sheetView>
  </sheetViews>
  <sheetFormatPr defaultColWidth="9.00390625" defaultRowHeight="23.25" customHeight="1"/>
  <cols>
    <col min="1" max="1" width="32.125" style="112" customWidth="1"/>
    <col min="2" max="17" width="5.00390625" style="2" customWidth="1"/>
    <col min="18" max="18" width="6.375" style="2" customWidth="1"/>
    <col min="19" max="19" width="6.25390625" style="2" customWidth="1"/>
    <col min="20" max="16384" width="9.00390625" style="1" customWidth="1"/>
  </cols>
  <sheetData>
    <row r="1" spans="1:19" s="252" customFormat="1" ht="25.5" customHeight="1">
      <c r="A1" s="697" t="s">
        <v>404</v>
      </c>
      <c r="B1" s="697"/>
      <c r="C1" s="697"/>
      <c r="D1" s="697"/>
      <c r="E1" s="697"/>
      <c r="F1" s="697"/>
      <c r="G1" s="697"/>
      <c r="H1" s="697"/>
      <c r="I1" s="697"/>
      <c r="J1" s="697"/>
      <c r="K1" s="697"/>
      <c r="L1" s="697"/>
      <c r="M1" s="697"/>
      <c r="N1" s="697"/>
      <c r="O1" s="697"/>
      <c r="P1" s="697"/>
      <c r="Q1" s="697"/>
      <c r="R1" s="697"/>
      <c r="S1" s="697"/>
    </row>
    <row r="2" spans="1:19" s="252" customFormat="1" ht="25.5" customHeight="1">
      <c r="A2" s="697" t="s">
        <v>405</v>
      </c>
      <c r="B2" s="697"/>
      <c r="C2" s="697"/>
      <c r="D2" s="697"/>
      <c r="E2" s="697"/>
      <c r="F2" s="697"/>
      <c r="G2" s="697"/>
      <c r="H2" s="697"/>
      <c r="I2" s="697"/>
      <c r="J2" s="697"/>
      <c r="K2" s="697"/>
      <c r="L2" s="697"/>
      <c r="M2" s="697"/>
      <c r="N2" s="697"/>
      <c r="O2" s="697"/>
      <c r="P2" s="697"/>
      <c r="Q2" s="697"/>
      <c r="R2" s="697"/>
      <c r="S2" s="697"/>
    </row>
    <row r="3" spans="1:19" s="252" customFormat="1" ht="25.5" customHeight="1">
      <c r="A3" s="697" t="s">
        <v>419</v>
      </c>
      <c r="B3" s="697"/>
      <c r="C3" s="697"/>
      <c r="D3" s="697"/>
      <c r="E3" s="697"/>
      <c r="F3" s="697"/>
      <c r="G3" s="697"/>
      <c r="H3" s="697"/>
      <c r="I3" s="697"/>
      <c r="J3" s="697"/>
      <c r="K3" s="697"/>
      <c r="L3" s="697"/>
      <c r="M3" s="697"/>
      <c r="N3" s="697"/>
      <c r="O3" s="697"/>
      <c r="P3" s="697"/>
      <c r="Q3" s="697"/>
      <c r="R3" s="697"/>
      <c r="S3" s="697"/>
    </row>
    <row r="5" spans="1:19" s="253" customFormat="1" ht="23.25" customHeight="1">
      <c r="A5" s="676" t="s">
        <v>1</v>
      </c>
      <c r="B5" s="667" t="s">
        <v>2</v>
      </c>
      <c r="C5" s="653"/>
      <c r="D5" s="673"/>
      <c r="E5" s="667" t="s">
        <v>3</v>
      </c>
      <c r="F5" s="653"/>
      <c r="G5" s="673"/>
      <c r="H5" s="667" t="s">
        <v>14</v>
      </c>
      <c r="I5" s="653"/>
      <c r="J5" s="673"/>
      <c r="K5" s="667" t="s">
        <v>15</v>
      </c>
      <c r="L5" s="653"/>
      <c r="M5" s="673"/>
      <c r="N5" s="667" t="s">
        <v>16</v>
      </c>
      <c r="O5" s="653"/>
      <c r="P5" s="673"/>
      <c r="Q5" s="667" t="s">
        <v>7</v>
      </c>
      <c r="R5" s="653"/>
      <c r="S5" s="673"/>
    </row>
    <row r="6" spans="1:19" s="253" customFormat="1" ht="23.25" customHeight="1">
      <c r="A6" s="696"/>
      <c r="B6" s="107" t="s">
        <v>4</v>
      </c>
      <c r="C6" s="107" t="s">
        <v>5</v>
      </c>
      <c r="D6" s="107" t="s">
        <v>6</v>
      </c>
      <c r="E6" s="107" t="s">
        <v>4</v>
      </c>
      <c r="F6" s="107" t="s">
        <v>5</v>
      </c>
      <c r="G6" s="107" t="s">
        <v>6</v>
      </c>
      <c r="H6" s="107" t="s">
        <v>4</v>
      </c>
      <c r="I6" s="107" t="s">
        <v>5</v>
      </c>
      <c r="J6" s="107" t="s">
        <v>6</v>
      </c>
      <c r="K6" s="107" t="s">
        <v>4</v>
      </c>
      <c r="L6" s="107" t="s">
        <v>5</v>
      </c>
      <c r="M6" s="107" t="s">
        <v>6</v>
      </c>
      <c r="N6" s="107" t="s">
        <v>4</v>
      </c>
      <c r="O6" s="107" t="s">
        <v>5</v>
      </c>
      <c r="P6" s="107" t="s">
        <v>6</v>
      </c>
      <c r="Q6" s="107" t="s">
        <v>4</v>
      </c>
      <c r="R6" s="107" t="s">
        <v>5</v>
      </c>
      <c r="S6" s="107" t="s">
        <v>6</v>
      </c>
    </row>
    <row r="7" spans="1:19" ht="23.25" customHeight="1">
      <c r="A7" s="254" t="s">
        <v>24</v>
      </c>
      <c r="B7" s="598">
        <v>0</v>
      </c>
      <c r="C7" s="598">
        <v>0</v>
      </c>
      <c r="D7" s="599">
        <f>SUM(B7:C7)</f>
        <v>0</v>
      </c>
      <c r="E7" s="598">
        <v>0</v>
      </c>
      <c r="F7" s="598">
        <v>0</v>
      </c>
      <c r="G7" s="599">
        <f>SUM(E7:F7)</f>
        <v>0</v>
      </c>
      <c r="H7" s="598" t="s">
        <v>77</v>
      </c>
      <c r="I7" s="598" t="s">
        <v>77</v>
      </c>
      <c r="J7" s="599">
        <f>SUM(H7:I7)</f>
        <v>0</v>
      </c>
      <c r="K7" s="598" t="s">
        <v>77</v>
      </c>
      <c r="L7" s="598" t="s">
        <v>77</v>
      </c>
      <c r="M7" s="599">
        <f>SUM(K7:L7)</f>
        <v>0</v>
      </c>
      <c r="N7" s="598">
        <v>4</v>
      </c>
      <c r="O7" s="598">
        <v>8</v>
      </c>
      <c r="P7" s="599">
        <f>SUM(N7:O7)</f>
        <v>12</v>
      </c>
      <c r="Q7" s="598">
        <f aca="true" t="shared" si="0" ref="Q7:R9">SUM(B7,E7,H7,K7,N7)</f>
        <v>4</v>
      </c>
      <c r="R7" s="598">
        <f t="shared" si="0"/>
        <v>8</v>
      </c>
      <c r="S7" s="599">
        <f>SUM(Q7:R7)</f>
        <v>12</v>
      </c>
    </row>
    <row r="8" spans="1:19" ht="23.25" customHeight="1">
      <c r="A8" s="254"/>
      <c r="B8" s="598"/>
      <c r="C8" s="598"/>
      <c r="D8" s="599"/>
      <c r="E8" s="598"/>
      <c r="F8" s="598"/>
      <c r="G8" s="599"/>
      <c r="H8" s="598"/>
      <c r="I8" s="598"/>
      <c r="J8" s="599"/>
      <c r="K8" s="598"/>
      <c r="L8" s="598"/>
      <c r="M8" s="599"/>
      <c r="N8" s="598"/>
      <c r="O8" s="598"/>
      <c r="P8" s="599"/>
      <c r="Q8" s="598"/>
      <c r="R8" s="598"/>
      <c r="S8" s="599"/>
    </row>
    <row r="9" spans="1:19" ht="23.25" customHeight="1">
      <c r="A9" s="255" t="s">
        <v>6</v>
      </c>
      <c r="B9" s="600">
        <f>SUM(B7:B8)</f>
        <v>0</v>
      </c>
      <c r="C9" s="600">
        <f>SUM(C7:C8)</f>
        <v>0</v>
      </c>
      <c r="D9" s="600">
        <f>SUM(B9:C9)</f>
        <v>0</v>
      </c>
      <c r="E9" s="600">
        <f>SUM(E7:E8)</f>
        <v>0</v>
      </c>
      <c r="F9" s="600">
        <f>SUM(F7:F8)</f>
        <v>0</v>
      </c>
      <c r="G9" s="600">
        <f>SUM(E9:F9)</f>
        <v>0</v>
      </c>
      <c r="H9" s="600">
        <f>SUM(H7:H8)</f>
        <v>0</v>
      </c>
      <c r="I9" s="600">
        <f>SUM(I7:I8)</f>
        <v>0</v>
      </c>
      <c r="J9" s="600">
        <f>SUM(H9:I9)</f>
        <v>0</v>
      </c>
      <c r="K9" s="600">
        <f>SUM(K7:K8)</f>
        <v>0</v>
      </c>
      <c r="L9" s="600">
        <f>SUM(L7:L8)</f>
        <v>0</v>
      </c>
      <c r="M9" s="600">
        <f>SUM(K9:L9)</f>
        <v>0</v>
      </c>
      <c r="N9" s="600">
        <f>SUM(N7:N8)</f>
        <v>4</v>
      </c>
      <c r="O9" s="600">
        <f>SUM(O7:O8)</f>
        <v>8</v>
      </c>
      <c r="P9" s="600">
        <f>SUM(N9:O9)</f>
        <v>12</v>
      </c>
      <c r="Q9" s="600">
        <f t="shared" si="0"/>
        <v>4</v>
      </c>
      <c r="R9" s="600">
        <f t="shared" si="0"/>
        <v>8</v>
      </c>
      <c r="S9" s="600">
        <f>SUM(Q9:R9)</f>
        <v>12</v>
      </c>
    </row>
    <row r="10" spans="2:19" ht="23.25" customHeight="1">
      <c r="B10" s="225"/>
      <c r="C10" s="225"/>
      <c r="D10" s="225"/>
      <c r="E10" s="225"/>
      <c r="F10" s="225"/>
      <c r="G10" s="225"/>
      <c r="H10" s="225"/>
      <c r="I10" s="225"/>
      <c r="J10" s="225"/>
      <c r="K10" s="225"/>
      <c r="L10" s="225"/>
      <c r="M10" s="225"/>
      <c r="N10" s="225"/>
      <c r="O10" s="225"/>
      <c r="P10" s="225"/>
      <c r="Q10" s="225"/>
      <c r="R10" s="225"/>
      <c r="S10" s="225"/>
    </row>
    <row r="11" spans="1:19" s="252" customFormat="1" ht="25.5" customHeight="1">
      <c r="A11" s="697" t="s">
        <v>404</v>
      </c>
      <c r="B11" s="697"/>
      <c r="C11" s="697"/>
      <c r="D11" s="697"/>
      <c r="E11" s="697"/>
      <c r="F11" s="697"/>
      <c r="G11" s="697"/>
      <c r="H11" s="697"/>
      <c r="I11" s="697"/>
      <c r="J11" s="697"/>
      <c r="K11" s="697"/>
      <c r="L11" s="697"/>
      <c r="M11" s="697"/>
      <c r="N11" s="697"/>
      <c r="O11" s="697"/>
      <c r="P11" s="697"/>
      <c r="Q11" s="697"/>
      <c r="R11" s="697"/>
      <c r="S11" s="697"/>
    </row>
    <row r="12" spans="1:19" s="252" customFormat="1" ht="25.5" customHeight="1">
      <c r="A12" s="697" t="s">
        <v>417</v>
      </c>
      <c r="B12" s="697"/>
      <c r="C12" s="697"/>
      <c r="D12" s="697"/>
      <c r="E12" s="697"/>
      <c r="F12" s="697"/>
      <c r="G12" s="697"/>
      <c r="H12" s="697"/>
      <c r="I12" s="697"/>
      <c r="J12" s="697"/>
      <c r="K12" s="697"/>
      <c r="L12" s="697"/>
      <c r="M12" s="697"/>
      <c r="N12" s="697"/>
      <c r="O12" s="697"/>
      <c r="P12" s="697"/>
      <c r="Q12" s="697"/>
      <c r="R12" s="697"/>
      <c r="S12" s="697"/>
    </row>
    <row r="13" spans="1:19" s="252" customFormat="1" ht="25.5" customHeight="1">
      <c r="A13" s="697" t="s">
        <v>420</v>
      </c>
      <c r="B13" s="697"/>
      <c r="C13" s="697"/>
      <c r="D13" s="697"/>
      <c r="E13" s="697"/>
      <c r="F13" s="697"/>
      <c r="G13" s="697"/>
      <c r="H13" s="697"/>
      <c r="I13" s="697"/>
      <c r="J13" s="697"/>
      <c r="K13" s="697"/>
      <c r="L13" s="697"/>
      <c r="M13" s="697"/>
      <c r="N13" s="697"/>
      <c r="O13" s="697"/>
      <c r="P13" s="697"/>
      <c r="Q13" s="697"/>
      <c r="R13" s="697"/>
      <c r="S13" s="697"/>
    </row>
    <row r="15" spans="1:19" s="253" customFormat="1" ht="23.25" customHeight="1">
      <c r="A15" s="676" t="s">
        <v>1</v>
      </c>
      <c r="B15" s="667" t="s">
        <v>2</v>
      </c>
      <c r="C15" s="653"/>
      <c r="D15" s="673"/>
      <c r="E15" s="667" t="s">
        <v>3</v>
      </c>
      <c r="F15" s="653"/>
      <c r="G15" s="673"/>
      <c r="H15" s="667" t="s">
        <v>14</v>
      </c>
      <c r="I15" s="653"/>
      <c r="J15" s="673"/>
      <c r="K15" s="667" t="s">
        <v>15</v>
      </c>
      <c r="L15" s="653"/>
      <c r="M15" s="673"/>
      <c r="N15" s="667" t="s">
        <v>16</v>
      </c>
      <c r="O15" s="653"/>
      <c r="P15" s="673"/>
      <c r="Q15" s="667" t="s">
        <v>7</v>
      </c>
      <c r="R15" s="653"/>
      <c r="S15" s="673"/>
    </row>
    <row r="16" spans="1:19" s="253" customFormat="1" ht="23.25" customHeight="1">
      <c r="A16" s="696"/>
      <c r="B16" s="107" t="s">
        <v>4</v>
      </c>
      <c r="C16" s="107" t="s">
        <v>5</v>
      </c>
      <c r="D16" s="107" t="s">
        <v>6</v>
      </c>
      <c r="E16" s="107" t="s">
        <v>4</v>
      </c>
      <c r="F16" s="107" t="s">
        <v>5</v>
      </c>
      <c r="G16" s="107" t="s">
        <v>6</v>
      </c>
      <c r="H16" s="107" t="s">
        <v>4</v>
      </c>
      <c r="I16" s="107" t="s">
        <v>5</v>
      </c>
      <c r="J16" s="107" t="s">
        <v>6</v>
      </c>
      <c r="K16" s="107" t="s">
        <v>4</v>
      </c>
      <c r="L16" s="107" t="s">
        <v>5</v>
      </c>
      <c r="M16" s="107" t="s">
        <v>6</v>
      </c>
      <c r="N16" s="107" t="s">
        <v>4</v>
      </c>
      <c r="O16" s="107" t="s">
        <v>5</v>
      </c>
      <c r="P16" s="107" t="s">
        <v>6</v>
      </c>
      <c r="Q16" s="107" t="s">
        <v>4</v>
      </c>
      <c r="R16" s="107" t="s">
        <v>5</v>
      </c>
      <c r="S16" s="107" t="s">
        <v>6</v>
      </c>
    </row>
    <row r="17" spans="1:19" ht="23.25" customHeight="1">
      <c r="A17" s="254" t="s">
        <v>24</v>
      </c>
      <c r="B17" s="598" t="s">
        <v>77</v>
      </c>
      <c r="C17" s="598" t="s">
        <v>77</v>
      </c>
      <c r="D17" s="599">
        <f>SUM(B17:C17)</f>
        <v>0</v>
      </c>
      <c r="E17" s="598">
        <v>0</v>
      </c>
      <c r="F17" s="598">
        <v>0</v>
      </c>
      <c r="G17" s="599">
        <f>SUM(E17:F17)</f>
        <v>0</v>
      </c>
      <c r="H17" s="598" t="s">
        <v>77</v>
      </c>
      <c r="I17" s="598" t="s">
        <v>77</v>
      </c>
      <c r="J17" s="599">
        <f>SUM(H17:I17)</f>
        <v>0</v>
      </c>
      <c r="K17" s="598" t="s">
        <v>77</v>
      </c>
      <c r="L17" s="598" t="s">
        <v>77</v>
      </c>
      <c r="M17" s="599">
        <f>SUM(K17:L17)</f>
        <v>0</v>
      </c>
      <c r="N17" s="598">
        <v>14</v>
      </c>
      <c r="O17" s="598">
        <v>4</v>
      </c>
      <c r="P17" s="599">
        <f>SUM(N17:O17)</f>
        <v>18</v>
      </c>
      <c r="Q17" s="598">
        <f aca="true" t="shared" si="1" ref="Q17:R19">SUM(B17,E17,H17,K17,N17)</f>
        <v>14</v>
      </c>
      <c r="R17" s="598">
        <f t="shared" si="1"/>
        <v>4</v>
      </c>
      <c r="S17" s="599">
        <f>SUM(Q17:R17)</f>
        <v>18</v>
      </c>
    </row>
    <row r="18" spans="1:19" ht="23.25" customHeight="1">
      <c r="A18" s="254"/>
      <c r="B18" s="598"/>
      <c r="C18" s="598"/>
      <c r="D18" s="599"/>
      <c r="E18" s="598"/>
      <c r="F18" s="598"/>
      <c r="G18" s="599"/>
      <c r="H18" s="598"/>
      <c r="I18" s="598"/>
      <c r="J18" s="599"/>
      <c r="K18" s="598"/>
      <c r="L18" s="598"/>
      <c r="M18" s="599"/>
      <c r="N18" s="598"/>
      <c r="O18" s="598"/>
      <c r="P18" s="599"/>
      <c r="Q18" s="598"/>
      <c r="R18" s="598"/>
      <c r="S18" s="599"/>
    </row>
    <row r="19" spans="1:19" ht="23.25" customHeight="1">
      <c r="A19" s="255" t="s">
        <v>6</v>
      </c>
      <c r="B19" s="600">
        <f>SUM(B17:B18)</f>
        <v>0</v>
      </c>
      <c r="C19" s="600">
        <f>SUM(C17:C18)</f>
        <v>0</v>
      </c>
      <c r="D19" s="600">
        <f>SUM(B19:C19)</f>
        <v>0</v>
      </c>
      <c r="E19" s="600">
        <f>SUM(E17:E18)</f>
        <v>0</v>
      </c>
      <c r="F19" s="600">
        <f>SUM(F17:F18)</f>
        <v>0</v>
      </c>
      <c r="G19" s="600">
        <f>SUM(E19:F19)</f>
        <v>0</v>
      </c>
      <c r="H19" s="600">
        <f>SUM(H17:H18)</f>
        <v>0</v>
      </c>
      <c r="I19" s="600">
        <f>SUM(I17:I18)</f>
        <v>0</v>
      </c>
      <c r="J19" s="600">
        <f>SUM(H19:I19)</f>
        <v>0</v>
      </c>
      <c r="K19" s="600">
        <f>SUM(K17:K18)</f>
        <v>0</v>
      </c>
      <c r="L19" s="600">
        <f>SUM(L17:L18)</f>
        <v>0</v>
      </c>
      <c r="M19" s="600">
        <f>SUM(K19:L19)</f>
        <v>0</v>
      </c>
      <c r="N19" s="600">
        <f>SUM(N17:N18)</f>
        <v>14</v>
      </c>
      <c r="O19" s="600">
        <f>SUM(O17:O18)</f>
        <v>4</v>
      </c>
      <c r="P19" s="600">
        <f>SUM(N19:O19)</f>
        <v>18</v>
      </c>
      <c r="Q19" s="600">
        <f t="shared" si="1"/>
        <v>14</v>
      </c>
      <c r="R19" s="600">
        <f t="shared" si="1"/>
        <v>4</v>
      </c>
      <c r="S19" s="600">
        <f>SUM(Q19:R19)</f>
        <v>18</v>
      </c>
    </row>
  </sheetData>
  <sheetProtection/>
  <mergeCells count="20">
    <mergeCell ref="A1:S1"/>
    <mergeCell ref="A2:S2"/>
    <mergeCell ref="A3:S3"/>
    <mergeCell ref="A5:A6"/>
    <mergeCell ref="B5:D5"/>
    <mergeCell ref="E5:G5"/>
    <mergeCell ref="H5:J5"/>
    <mergeCell ref="K5:M5"/>
    <mergeCell ref="N5:P5"/>
    <mergeCell ref="Q5:S5"/>
    <mergeCell ref="A11:S11"/>
    <mergeCell ref="A12:S12"/>
    <mergeCell ref="A13:S13"/>
    <mergeCell ref="A15:A16"/>
    <mergeCell ref="B15:D15"/>
    <mergeCell ref="E15:G15"/>
    <mergeCell ref="H15:J15"/>
    <mergeCell ref="K15:M15"/>
    <mergeCell ref="N15:P15"/>
    <mergeCell ref="Q15:S15"/>
  </mergeCells>
  <printOptions horizontalCentered="1"/>
  <pageMargins left="0.5905511811023623" right="0.5905511811023623" top="0.984251968503937" bottom="0.3937007874015748" header="0.31496062992125984" footer="0.31496062992125984"/>
  <pageSetup firstPageNumber="37" useFirstPageNumber="1" horizontalDpi="600" verticalDpi="600" orientation="landscape" paperSize="9" r:id="rId1"/>
  <headerFooter>
    <oddFooter>&amp;L&amp;12งานทะเบียนนิสิตและบริการการศึกษา&amp;C&amp;12หน้าที่ &amp;P&amp;R&amp;12ข้อมูล ณ วันที่  27  สิงหาคม  2557</oddFooter>
  </headerFooter>
</worksheet>
</file>

<file path=xl/worksheets/sheet15.xml><?xml version="1.0" encoding="utf-8"?>
<worksheet xmlns="http://schemas.openxmlformats.org/spreadsheetml/2006/main" xmlns:r="http://schemas.openxmlformats.org/officeDocument/2006/relationships">
  <dimension ref="A1:M40"/>
  <sheetViews>
    <sheetView showGridLines="0" tabSelected="1" zoomScalePageLayoutView="0" workbookViewId="0" topLeftCell="C22">
      <selection activeCell="C43" sqref="C43"/>
    </sheetView>
  </sheetViews>
  <sheetFormatPr defaultColWidth="5.00390625" defaultRowHeight="24"/>
  <cols>
    <col min="1" max="1" width="32.125" style="350" customWidth="1"/>
    <col min="2" max="13" width="5.00390625" style="2" customWidth="1"/>
    <col min="14" max="16384" width="5.00390625" style="347" customWidth="1"/>
  </cols>
  <sheetData>
    <row r="1" spans="1:13" s="507" customFormat="1" ht="26.25" customHeight="1">
      <c r="A1" s="697" t="s">
        <v>404</v>
      </c>
      <c r="B1" s="697"/>
      <c r="C1" s="697"/>
      <c r="D1" s="697"/>
      <c r="E1" s="697"/>
      <c r="F1" s="697"/>
      <c r="G1" s="697"/>
      <c r="H1" s="697"/>
      <c r="I1" s="697"/>
      <c r="J1" s="697"/>
      <c r="K1" s="697"/>
      <c r="L1" s="697"/>
      <c r="M1" s="697"/>
    </row>
    <row r="2" spans="1:13" s="507" customFormat="1" ht="26.25" customHeight="1">
      <c r="A2" s="697" t="s">
        <v>421</v>
      </c>
      <c r="B2" s="697"/>
      <c r="C2" s="697"/>
      <c r="D2" s="697"/>
      <c r="E2" s="697"/>
      <c r="F2" s="697"/>
      <c r="G2" s="697"/>
      <c r="H2" s="697"/>
      <c r="I2" s="697"/>
      <c r="J2" s="697"/>
      <c r="K2" s="697"/>
      <c r="L2" s="697"/>
      <c r="M2" s="697"/>
    </row>
    <row r="3" ht="25.5" customHeight="1"/>
    <row r="4" spans="1:13" s="606" customFormat="1" ht="25.5" customHeight="1">
      <c r="A4" s="698" t="s">
        <v>1</v>
      </c>
      <c r="B4" s="667" t="s">
        <v>2</v>
      </c>
      <c r="C4" s="653"/>
      <c r="D4" s="673"/>
      <c r="E4" s="667" t="s">
        <v>3</v>
      </c>
      <c r="F4" s="653"/>
      <c r="G4" s="673"/>
      <c r="H4" s="667" t="s">
        <v>14</v>
      </c>
      <c r="I4" s="653"/>
      <c r="J4" s="673"/>
      <c r="K4" s="667" t="s">
        <v>7</v>
      </c>
      <c r="L4" s="653"/>
      <c r="M4" s="673"/>
    </row>
    <row r="5" spans="1:13" s="606" customFormat="1" ht="18.75">
      <c r="A5" s="699"/>
      <c r="B5" s="209" t="s">
        <v>4</v>
      </c>
      <c r="C5" s="209" t="s">
        <v>5</v>
      </c>
      <c r="D5" s="209" t="s">
        <v>6</v>
      </c>
      <c r="E5" s="209" t="s">
        <v>4</v>
      </c>
      <c r="F5" s="209" t="s">
        <v>5</v>
      </c>
      <c r="G5" s="209" t="s">
        <v>6</v>
      </c>
      <c r="H5" s="209" t="s">
        <v>4</v>
      </c>
      <c r="I5" s="209" t="s">
        <v>5</v>
      </c>
      <c r="J5" s="209" t="s">
        <v>6</v>
      </c>
      <c r="K5" s="209" t="s">
        <v>4</v>
      </c>
      <c r="L5" s="209" t="s">
        <v>5</v>
      </c>
      <c r="M5" s="209" t="s">
        <v>6</v>
      </c>
    </row>
    <row r="6" spans="1:13" s="606" customFormat="1" ht="18.75">
      <c r="A6" s="340" t="s">
        <v>47</v>
      </c>
      <c r="B6" s="349"/>
      <c r="C6" s="349"/>
      <c r="D6" s="349"/>
      <c r="E6" s="349"/>
      <c r="F6" s="349"/>
      <c r="G6" s="349"/>
      <c r="H6" s="349"/>
      <c r="I6" s="349"/>
      <c r="J6" s="349"/>
      <c r="K6" s="349"/>
      <c r="L6" s="349"/>
      <c r="M6" s="349"/>
    </row>
    <row r="7" spans="1:13" s="606" customFormat="1" ht="18.75">
      <c r="A7" s="348" t="s">
        <v>395</v>
      </c>
      <c r="B7" s="607">
        <v>1</v>
      </c>
      <c r="C7" s="607">
        <v>1</v>
      </c>
      <c r="D7" s="608">
        <f aca="true" t="shared" si="0" ref="D7:D15">SUM(B7:C7)</f>
        <v>2</v>
      </c>
      <c r="E7" s="607">
        <v>3</v>
      </c>
      <c r="F7" s="607">
        <v>4</v>
      </c>
      <c r="G7" s="608">
        <f aca="true" t="shared" si="1" ref="G7:G15">SUM(E7:F7)</f>
        <v>7</v>
      </c>
      <c r="H7" s="607">
        <v>3</v>
      </c>
      <c r="I7" s="607">
        <v>3</v>
      </c>
      <c r="J7" s="608">
        <f aca="true" t="shared" si="2" ref="J7:J15">SUM(H7:I7)</f>
        <v>6</v>
      </c>
      <c r="K7" s="607">
        <f aca="true" t="shared" si="3" ref="K7:M15">SUM(B7,E7,H7)</f>
        <v>7</v>
      </c>
      <c r="L7" s="607">
        <f t="shared" si="3"/>
        <v>8</v>
      </c>
      <c r="M7" s="608">
        <f t="shared" si="3"/>
        <v>15</v>
      </c>
    </row>
    <row r="8" spans="1:13" s="606" customFormat="1" ht="18.75">
      <c r="A8" s="348" t="s">
        <v>396</v>
      </c>
      <c r="B8" s="607">
        <v>1</v>
      </c>
      <c r="C8" s="607">
        <v>2</v>
      </c>
      <c r="D8" s="608">
        <f t="shared" si="0"/>
        <v>3</v>
      </c>
      <c r="E8" s="607">
        <v>0</v>
      </c>
      <c r="F8" s="607">
        <v>0</v>
      </c>
      <c r="G8" s="608">
        <f t="shared" si="1"/>
        <v>0</v>
      </c>
      <c r="H8" s="607">
        <v>1</v>
      </c>
      <c r="I8" s="607">
        <v>1</v>
      </c>
      <c r="J8" s="608">
        <f t="shared" si="2"/>
        <v>2</v>
      </c>
      <c r="K8" s="607">
        <f t="shared" si="3"/>
        <v>2</v>
      </c>
      <c r="L8" s="607">
        <f t="shared" si="3"/>
        <v>3</v>
      </c>
      <c r="M8" s="608">
        <f t="shared" si="3"/>
        <v>5</v>
      </c>
    </row>
    <row r="9" spans="1:13" s="606" customFormat="1" ht="18.75">
      <c r="A9" s="348" t="s">
        <v>18</v>
      </c>
      <c r="B9" s="607">
        <v>0</v>
      </c>
      <c r="C9" s="607">
        <v>0</v>
      </c>
      <c r="D9" s="608">
        <f t="shared" si="0"/>
        <v>0</v>
      </c>
      <c r="E9" s="607">
        <v>0</v>
      </c>
      <c r="F9" s="607">
        <v>0</v>
      </c>
      <c r="G9" s="608">
        <f t="shared" si="1"/>
        <v>0</v>
      </c>
      <c r="H9" s="607">
        <v>0</v>
      </c>
      <c r="I9" s="607">
        <v>0</v>
      </c>
      <c r="J9" s="608">
        <f t="shared" si="2"/>
        <v>0</v>
      </c>
      <c r="K9" s="607">
        <f t="shared" si="3"/>
        <v>0</v>
      </c>
      <c r="L9" s="607">
        <f t="shared" si="3"/>
        <v>0</v>
      </c>
      <c r="M9" s="608">
        <f t="shared" si="3"/>
        <v>0</v>
      </c>
    </row>
    <row r="10" spans="1:13" s="606" customFormat="1" ht="18.75">
      <c r="A10" s="348" t="s">
        <v>422</v>
      </c>
      <c r="B10" s="607">
        <v>0</v>
      </c>
      <c r="C10" s="607">
        <v>3</v>
      </c>
      <c r="D10" s="608">
        <f t="shared" si="0"/>
        <v>3</v>
      </c>
      <c r="E10" s="607">
        <v>0</v>
      </c>
      <c r="F10" s="607">
        <v>2</v>
      </c>
      <c r="G10" s="608">
        <f t="shared" si="1"/>
        <v>2</v>
      </c>
      <c r="H10" s="607">
        <v>0</v>
      </c>
      <c r="I10" s="607">
        <v>0</v>
      </c>
      <c r="J10" s="608">
        <f t="shared" si="2"/>
        <v>0</v>
      </c>
      <c r="K10" s="607">
        <f t="shared" si="3"/>
        <v>0</v>
      </c>
      <c r="L10" s="607">
        <f t="shared" si="3"/>
        <v>5</v>
      </c>
      <c r="M10" s="608">
        <f t="shared" si="3"/>
        <v>5</v>
      </c>
    </row>
    <row r="11" spans="1:13" s="606" customFormat="1" ht="18.75">
      <c r="A11" s="348" t="s">
        <v>33</v>
      </c>
      <c r="B11" s="607">
        <v>0</v>
      </c>
      <c r="C11" s="607">
        <v>5</v>
      </c>
      <c r="D11" s="608">
        <f t="shared" si="0"/>
        <v>5</v>
      </c>
      <c r="E11" s="607">
        <v>0</v>
      </c>
      <c r="F11" s="607">
        <v>1</v>
      </c>
      <c r="G11" s="608">
        <f t="shared" si="1"/>
        <v>1</v>
      </c>
      <c r="H11" s="607">
        <v>1</v>
      </c>
      <c r="I11" s="607">
        <v>3</v>
      </c>
      <c r="J11" s="608">
        <f t="shared" si="2"/>
        <v>4</v>
      </c>
      <c r="K11" s="607">
        <f t="shared" si="3"/>
        <v>1</v>
      </c>
      <c r="L11" s="607">
        <f t="shared" si="3"/>
        <v>9</v>
      </c>
      <c r="M11" s="608">
        <f t="shared" si="3"/>
        <v>10</v>
      </c>
    </row>
    <row r="12" spans="1:13" s="606" customFormat="1" ht="18.75">
      <c r="A12" s="348" t="s">
        <v>20</v>
      </c>
      <c r="B12" s="607">
        <v>1</v>
      </c>
      <c r="C12" s="607">
        <v>2</v>
      </c>
      <c r="D12" s="608">
        <f t="shared" si="0"/>
        <v>3</v>
      </c>
      <c r="E12" s="607">
        <v>1</v>
      </c>
      <c r="F12" s="607">
        <v>0</v>
      </c>
      <c r="G12" s="608">
        <f t="shared" si="1"/>
        <v>1</v>
      </c>
      <c r="H12" s="607">
        <v>0</v>
      </c>
      <c r="I12" s="607">
        <v>6</v>
      </c>
      <c r="J12" s="608">
        <f t="shared" si="2"/>
        <v>6</v>
      </c>
      <c r="K12" s="607">
        <f t="shared" si="3"/>
        <v>2</v>
      </c>
      <c r="L12" s="607">
        <f t="shared" si="3"/>
        <v>8</v>
      </c>
      <c r="M12" s="608">
        <f t="shared" si="3"/>
        <v>10</v>
      </c>
    </row>
    <row r="13" spans="1:13" ht="23.25" customHeight="1">
      <c r="A13" s="348" t="s">
        <v>423</v>
      </c>
      <c r="B13" s="607">
        <v>3</v>
      </c>
      <c r="C13" s="607">
        <v>1</v>
      </c>
      <c r="D13" s="608">
        <f t="shared" si="0"/>
        <v>4</v>
      </c>
      <c r="E13" s="607">
        <v>4</v>
      </c>
      <c r="F13" s="607">
        <v>5</v>
      </c>
      <c r="G13" s="608">
        <f t="shared" si="1"/>
        <v>9</v>
      </c>
      <c r="H13" s="607">
        <v>2</v>
      </c>
      <c r="I13" s="607">
        <v>2</v>
      </c>
      <c r="J13" s="608">
        <f t="shared" si="2"/>
        <v>4</v>
      </c>
      <c r="K13" s="607">
        <f t="shared" si="3"/>
        <v>9</v>
      </c>
      <c r="L13" s="607">
        <f t="shared" si="3"/>
        <v>8</v>
      </c>
      <c r="M13" s="608">
        <f t="shared" si="3"/>
        <v>17</v>
      </c>
    </row>
    <row r="14" spans="1:13" ht="23.25" customHeight="1">
      <c r="A14" s="348" t="s">
        <v>212</v>
      </c>
      <c r="B14" s="607">
        <v>0</v>
      </c>
      <c r="C14" s="607">
        <v>1</v>
      </c>
      <c r="D14" s="608">
        <f t="shared" si="0"/>
        <v>1</v>
      </c>
      <c r="E14" s="607">
        <v>1</v>
      </c>
      <c r="F14" s="607">
        <v>1</v>
      </c>
      <c r="G14" s="608">
        <f t="shared" si="1"/>
        <v>2</v>
      </c>
      <c r="H14" s="607">
        <v>4</v>
      </c>
      <c r="I14" s="607">
        <v>4</v>
      </c>
      <c r="J14" s="608">
        <f t="shared" si="2"/>
        <v>8</v>
      </c>
      <c r="K14" s="607">
        <f t="shared" si="3"/>
        <v>5</v>
      </c>
      <c r="L14" s="607">
        <f t="shared" si="3"/>
        <v>6</v>
      </c>
      <c r="M14" s="608">
        <f t="shared" si="3"/>
        <v>11</v>
      </c>
    </row>
    <row r="15" spans="1:13" ht="23.25" customHeight="1">
      <c r="A15" s="348" t="s">
        <v>374</v>
      </c>
      <c r="B15" s="607">
        <v>5</v>
      </c>
      <c r="C15" s="607">
        <v>3</v>
      </c>
      <c r="D15" s="608">
        <f t="shared" si="0"/>
        <v>8</v>
      </c>
      <c r="E15" s="607">
        <v>0</v>
      </c>
      <c r="F15" s="607">
        <v>1</v>
      </c>
      <c r="G15" s="608">
        <f t="shared" si="1"/>
        <v>1</v>
      </c>
      <c r="H15" s="607">
        <v>2</v>
      </c>
      <c r="I15" s="607">
        <v>1</v>
      </c>
      <c r="J15" s="608">
        <f t="shared" si="2"/>
        <v>3</v>
      </c>
      <c r="K15" s="607">
        <f t="shared" si="3"/>
        <v>7</v>
      </c>
      <c r="L15" s="607">
        <f t="shared" si="3"/>
        <v>5</v>
      </c>
      <c r="M15" s="608">
        <f t="shared" si="3"/>
        <v>12</v>
      </c>
    </row>
    <row r="16" spans="1:13" s="9" customFormat="1" ht="23.25" customHeight="1">
      <c r="A16" s="255" t="s">
        <v>424</v>
      </c>
      <c r="B16" s="194">
        <f>SUM(B7:B15)</f>
        <v>11</v>
      </c>
      <c r="C16" s="194">
        <f aca="true" t="shared" si="4" ref="C16:M16">SUM(C7:C15)</f>
        <v>18</v>
      </c>
      <c r="D16" s="194">
        <f t="shared" si="4"/>
        <v>29</v>
      </c>
      <c r="E16" s="194">
        <f t="shared" si="4"/>
        <v>9</v>
      </c>
      <c r="F16" s="194">
        <f t="shared" si="4"/>
        <v>14</v>
      </c>
      <c r="G16" s="194">
        <f t="shared" si="4"/>
        <v>23</v>
      </c>
      <c r="H16" s="194">
        <f t="shared" si="4"/>
        <v>13</v>
      </c>
      <c r="I16" s="194">
        <f t="shared" si="4"/>
        <v>20</v>
      </c>
      <c r="J16" s="194">
        <f t="shared" si="4"/>
        <v>33</v>
      </c>
      <c r="K16" s="194">
        <f t="shared" si="4"/>
        <v>33</v>
      </c>
      <c r="L16" s="194">
        <f t="shared" si="4"/>
        <v>52</v>
      </c>
      <c r="M16" s="194">
        <f t="shared" si="4"/>
        <v>85</v>
      </c>
    </row>
    <row r="17" ht="23.25" customHeight="1">
      <c r="A17" s="609"/>
    </row>
    <row r="18" ht="23.25" customHeight="1"/>
    <row r="19" spans="1:13" s="257" customFormat="1" ht="26.25" customHeight="1">
      <c r="A19" s="668" t="s">
        <v>404</v>
      </c>
      <c r="B19" s="668"/>
      <c r="C19" s="668"/>
      <c r="D19" s="668"/>
      <c r="E19" s="668"/>
      <c r="F19" s="668"/>
      <c r="G19" s="668"/>
      <c r="H19" s="668"/>
      <c r="I19" s="668"/>
      <c r="J19" s="668"/>
      <c r="K19" s="668"/>
      <c r="L19" s="668"/>
      <c r="M19" s="668"/>
    </row>
    <row r="20" spans="1:13" s="257" customFormat="1" ht="26.25" customHeight="1">
      <c r="A20" s="668" t="s">
        <v>425</v>
      </c>
      <c r="B20" s="668"/>
      <c r="C20" s="668"/>
      <c r="D20" s="668"/>
      <c r="E20" s="668"/>
      <c r="F20" s="668"/>
      <c r="G20" s="668"/>
      <c r="H20" s="668"/>
      <c r="I20" s="668"/>
      <c r="J20" s="668"/>
      <c r="K20" s="668"/>
      <c r="L20" s="668"/>
      <c r="M20" s="668"/>
    </row>
    <row r="21" spans="1:13" s="9" customFormat="1" ht="20.25" customHeight="1">
      <c r="A21" s="206"/>
      <c r="B21" s="10"/>
      <c r="C21" s="10"/>
      <c r="D21" s="10"/>
      <c r="E21" s="10"/>
      <c r="F21" s="10"/>
      <c r="G21" s="10"/>
      <c r="H21" s="10"/>
      <c r="I21" s="10"/>
      <c r="J21" s="10"/>
      <c r="K21" s="10"/>
      <c r="L21" s="10"/>
      <c r="M21" s="10"/>
    </row>
    <row r="22" spans="1:13" s="258" customFormat="1" ht="25.5" customHeight="1">
      <c r="A22" s="676" t="s">
        <v>1</v>
      </c>
      <c r="B22" s="667" t="s">
        <v>2</v>
      </c>
      <c r="C22" s="653"/>
      <c r="D22" s="673"/>
      <c r="E22" s="667" t="s">
        <v>3</v>
      </c>
      <c r="F22" s="653"/>
      <c r="G22" s="673"/>
      <c r="H22" s="667" t="s">
        <v>14</v>
      </c>
      <c r="I22" s="653"/>
      <c r="J22" s="673"/>
      <c r="K22" s="667" t="s">
        <v>7</v>
      </c>
      <c r="L22" s="653"/>
      <c r="M22" s="673"/>
    </row>
    <row r="23" spans="1:13" s="258" customFormat="1" ht="18.75">
      <c r="A23" s="696"/>
      <c r="B23" s="107" t="s">
        <v>4</v>
      </c>
      <c r="C23" s="107" t="s">
        <v>5</v>
      </c>
      <c r="D23" s="107" t="s">
        <v>6</v>
      </c>
      <c r="E23" s="107" t="s">
        <v>4</v>
      </c>
      <c r="F23" s="107" t="s">
        <v>5</v>
      </c>
      <c r="G23" s="107" t="s">
        <v>6</v>
      </c>
      <c r="H23" s="107" t="s">
        <v>4</v>
      </c>
      <c r="I23" s="107" t="s">
        <v>5</v>
      </c>
      <c r="J23" s="107" t="s">
        <v>6</v>
      </c>
      <c r="K23" s="107" t="s">
        <v>4</v>
      </c>
      <c r="L23" s="107" t="s">
        <v>5</v>
      </c>
      <c r="M23" s="107" t="s">
        <v>6</v>
      </c>
    </row>
    <row r="24" spans="1:13" s="258" customFormat="1" ht="18.75">
      <c r="A24" s="241" t="s">
        <v>47</v>
      </c>
      <c r="B24" s="106"/>
      <c r="C24" s="106"/>
      <c r="D24" s="106"/>
      <c r="E24" s="106"/>
      <c r="F24" s="106"/>
      <c r="G24" s="106"/>
      <c r="H24" s="106"/>
      <c r="I24" s="106"/>
      <c r="J24" s="106"/>
      <c r="K24" s="106"/>
      <c r="L24" s="106"/>
      <c r="M24" s="106"/>
    </row>
    <row r="25" spans="1:13" s="9" customFormat="1" ht="23.25" customHeight="1">
      <c r="A25" s="254" t="s">
        <v>395</v>
      </c>
      <c r="B25" s="598">
        <v>3</v>
      </c>
      <c r="C25" s="598">
        <v>0</v>
      </c>
      <c r="D25" s="599">
        <f>SUM(B25:C25)</f>
        <v>3</v>
      </c>
      <c r="E25" s="598">
        <v>2</v>
      </c>
      <c r="F25" s="598">
        <v>1</v>
      </c>
      <c r="G25" s="599">
        <f>SUM(E25:F25)</f>
        <v>3</v>
      </c>
      <c r="H25" s="598">
        <v>4</v>
      </c>
      <c r="I25" s="598">
        <v>1</v>
      </c>
      <c r="J25" s="599">
        <f>SUM(H25:I25)</f>
        <v>5</v>
      </c>
      <c r="K25" s="598">
        <f aca="true" t="shared" si="5" ref="K25:M28">SUM(B25,E25,H25)</f>
        <v>9</v>
      </c>
      <c r="L25" s="598">
        <f t="shared" si="5"/>
        <v>2</v>
      </c>
      <c r="M25" s="599">
        <f t="shared" si="5"/>
        <v>11</v>
      </c>
    </row>
    <row r="26" spans="1:13" s="9" customFormat="1" ht="24" customHeight="1">
      <c r="A26" s="254" t="s">
        <v>396</v>
      </c>
      <c r="B26" s="598">
        <v>3</v>
      </c>
      <c r="C26" s="598">
        <v>4</v>
      </c>
      <c r="D26" s="599">
        <f>SUM(B26:C26)</f>
        <v>7</v>
      </c>
      <c r="E26" s="598">
        <v>2</v>
      </c>
      <c r="F26" s="598">
        <v>6</v>
      </c>
      <c r="G26" s="599">
        <f>SUM(E26:F26)</f>
        <v>8</v>
      </c>
      <c r="H26" s="598">
        <v>2</v>
      </c>
      <c r="I26" s="598">
        <v>10</v>
      </c>
      <c r="J26" s="599">
        <f>SUM(H26:I26)</f>
        <v>12</v>
      </c>
      <c r="K26" s="598">
        <f t="shared" si="5"/>
        <v>7</v>
      </c>
      <c r="L26" s="598">
        <f t="shared" si="5"/>
        <v>20</v>
      </c>
      <c r="M26" s="599">
        <f t="shared" si="5"/>
        <v>27</v>
      </c>
    </row>
    <row r="27" spans="1:13" s="9" customFormat="1" ht="24" customHeight="1">
      <c r="A27" s="254" t="s">
        <v>422</v>
      </c>
      <c r="B27" s="85">
        <v>1</v>
      </c>
      <c r="C27" s="85">
        <v>2</v>
      </c>
      <c r="D27" s="216">
        <f>SUM(B27:C27)</f>
        <v>3</v>
      </c>
      <c r="E27" s="85">
        <v>2</v>
      </c>
      <c r="F27" s="85">
        <v>4</v>
      </c>
      <c r="G27" s="216">
        <f>SUM(E27:F27)</f>
        <v>6</v>
      </c>
      <c r="H27" s="85">
        <v>0</v>
      </c>
      <c r="I27" s="85">
        <v>0</v>
      </c>
      <c r="J27" s="216">
        <f>SUM(H27:I27)</f>
        <v>0</v>
      </c>
      <c r="K27" s="85">
        <f t="shared" si="5"/>
        <v>3</v>
      </c>
      <c r="L27" s="85">
        <f t="shared" si="5"/>
        <v>6</v>
      </c>
      <c r="M27" s="216">
        <f t="shared" si="5"/>
        <v>9</v>
      </c>
    </row>
    <row r="28" spans="1:13" s="9" customFormat="1" ht="24" customHeight="1">
      <c r="A28" s="243" t="s">
        <v>212</v>
      </c>
      <c r="B28" s="598">
        <v>4</v>
      </c>
      <c r="C28" s="598">
        <v>0</v>
      </c>
      <c r="D28" s="599">
        <f>SUM(B28:C28)</f>
        <v>4</v>
      </c>
      <c r="E28" s="598">
        <v>0</v>
      </c>
      <c r="F28" s="598">
        <v>0</v>
      </c>
      <c r="G28" s="216">
        <f>SUM(E28:F28)</f>
        <v>0</v>
      </c>
      <c r="H28" s="598">
        <v>3</v>
      </c>
      <c r="I28" s="598">
        <v>4</v>
      </c>
      <c r="J28" s="599">
        <f>SUM(H28:I28)</f>
        <v>7</v>
      </c>
      <c r="K28" s="598">
        <f t="shared" si="5"/>
        <v>7</v>
      </c>
      <c r="L28" s="598">
        <f t="shared" si="5"/>
        <v>4</v>
      </c>
      <c r="M28" s="599">
        <f t="shared" si="5"/>
        <v>11</v>
      </c>
    </row>
    <row r="29" spans="1:13" ht="28.5" customHeight="1">
      <c r="A29" s="255" t="s">
        <v>426</v>
      </c>
      <c r="B29" s="194">
        <f>SUM(B25:B28)</f>
        <v>11</v>
      </c>
      <c r="C29" s="194">
        <f>SUM(C25:C28)</f>
        <v>6</v>
      </c>
      <c r="D29" s="194">
        <f>SUM(B29:C29)</f>
        <v>17</v>
      </c>
      <c r="E29" s="194">
        <f>SUM(E25:E28)</f>
        <v>6</v>
      </c>
      <c r="F29" s="194">
        <f>SUM(F25:F28)</f>
        <v>11</v>
      </c>
      <c r="G29" s="194">
        <f>SUM(E29:F29)</f>
        <v>17</v>
      </c>
      <c r="H29" s="194">
        <f>SUM(H25:H28)</f>
        <v>9</v>
      </c>
      <c r="I29" s="194">
        <f>SUM(I25:I28)</f>
        <v>15</v>
      </c>
      <c r="J29" s="194">
        <f>SUM(H29:I29)</f>
        <v>24</v>
      </c>
      <c r="K29" s="194">
        <f>SUM(K25:K28)</f>
        <v>26</v>
      </c>
      <c r="L29" s="194">
        <f>SUM(L25:L28)</f>
        <v>32</v>
      </c>
      <c r="M29" s="194">
        <f>SUM(K29:L29)</f>
        <v>58</v>
      </c>
    </row>
    <row r="30" spans="5:7" ht="18.75">
      <c r="E30" s="610"/>
      <c r="F30" s="610"/>
      <c r="G30" s="610"/>
    </row>
    <row r="32" spans="1:13" s="257" customFormat="1" ht="26.25" customHeight="1">
      <c r="A32" s="668" t="s">
        <v>404</v>
      </c>
      <c r="B32" s="668"/>
      <c r="C32" s="668"/>
      <c r="D32" s="668"/>
      <c r="E32" s="668"/>
      <c r="F32" s="668"/>
      <c r="G32" s="668"/>
      <c r="H32" s="668"/>
      <c r="I32" s="668"/>
      <c r="J32" s="668"/>
      <c r="K32" s="668"/>
      <c r="L32" s="668"/>
      <c r="M32" s="668"/>
    </row>
    <row r="33" spans="1:13" s="257" customFormat="1" ht="26.25" customHeight="1">
      <c r="A33" s="668" t="s">
        <v>427</v>
      </c>
      <c r="B33" s="668"/>
      <c r="C33" s="668"/>
      <c r="D33" s="668"/>
      <c r="E33" s="668"/>
      <c r="F33" s="668"/>
      <c r="G33" s="668"/>
      <c r="H33" s="668"/>
      <c r="I33" s="668"/>
      <c r="J33" s="668"/>
      <c r="K33" s="668"/>
      <c r="L33" s="668"/>
      <c r="M33" s="668"/>
    </row>
    <row r="34" spans="1:13" s="9" customFormat="1" ht="20.25" customHeight="1">
      <c r="A34" s="206"/>
      <c r="B34" s="10"/>
      <c r="C34" s="10"/>
      <c r="D34" s="10"/>
      <c r="E34" s="10"/>
      <c r="F34" s="10"/>
      <c r="G34" s="10"/>
      <c r="H34" s="10"/>
      <c r="I34" s="10"/>
      <c r="J34" s="10"/>
      <c r="K34" s="10"/>
      <c r="L34" s="10"/>
      <c r="M34" s="10"/>
    </row>
    <row r="35" spans="1:13" s="258" customFormat="1" ht="25.5" customHeight="1">
      <c r="A35" s="676" t="s">
        <v>1</v>
      </c>
      <c r="B35" s="667" t="s">
        <v>2</v>
      </c>
      <c r="C35" s="653"/>
      <c r="D35" s="673"/>
      <c r="E35" s="667" t="s">
        <v>3</v>
      </c>
      <c r="F35" s="653"/>
      <c r="G35" s="673"/>
      <c r="H35" s="667" t="s">
        <v>14</v>
      </c>
      <c r="I35" s="653"/>
      <c r="J35" s="673"/>
      <c r="K35" s="667" t="s">
        <v>7</v>
      </c>
      <c r="L35" s="653"/>
      <c r="M35" s="673"/>
    </row>
    <row r="36" spans="1:13" s="258" customFormat="1" ht="18.75">
      <c r="A36" s="696"/>
      <c r="B36" s="107" t="s">
        <v>4</v>
      </c>
      <c r="C36" s="107" t="s">
        <v>5</v>
      </c>
      <c r="D36" s="107" t="s">
        <v>6</v>
      </c>
      <c r="E36" s="107" t="s">
        <v>4</v>
      </c>
      <c r="F36" s="107" t="s">
        <v>5</v>
      </c>
      <c r="G36" s="107" t="s">
        <v>6</v>
      </c>
      <c r="H36" s="107" t="s">
        <v>4</v>
      </c>
      <c r="I36" s="107" t="s">
        <v>5</v>
      </c>
      <c r="J36" s="107" t="s">
        <v>6</v>
      </c>
      <c r="K36" s="107" t="s">
        <v>4</v>
      </c>
      <c r="L36" s="107" t="s">
        <v>5</v>
      </c>
      <c r="M36" s="107" t="s">
        <v>6</v>
      </c>
    </row>
    <row r="37" spans="1:13" s="9" customFormat="1" ht="26.25" customHeight="1">
      <c r="A37" s="241" t="s">
        <v>428</v>
      </c>
      <c r="B37" s="216"/>
      <c r="C37" s="216"/>
      <c r="D37" s="216"/>
      <c r="E37" s="216"/>
      <c r="F37" s="216"/>
      <c r="G37" s="216"/>
      <c r="H37" s="216"/>
      <c r="I37" s="216"/>
      <c r="J37" s="216"/>
      <c r="K37" s="216"/>
      <c r="L37" s="216"/>
      <c r="M37" s="216"/>
    </row>
    <row r="38" spans="1:13" s="9" customFormat="1" ht="24" customHeight="1">
      <c r="A38" s="254" t="s">
        <v>423</v>
      </c>
      <c r="B38" s="598">
        <v>1</v>
      </c>
      <c r="C38" s="598">
        <v>2</v>
      </c>
      <c r="D38" s="599">
        <f>SUM(B38:C38)</f>
        <v>3</v>
      </c>
      <c r="E38" s="598">
        <v>2</v>
      </c>
      <c r="F38" s="598">
        <v>5</v>
      </c>
      <c r="G38" s="599">
        <f>SUM(E38:F38)</f>
        <v>7</v>
      </c>
      <c r="H38" s="598">
        <v>1</v>
      </c>
      <c r="I38" s="598">
        <v>2</v>
      </c>
      <c r="J38" s="599">
        <f>SUM(H38:I38)</f>
        <v>3</v>
      </c>
      <c r="K38" s="598">
        <f aca="true" t="shared" si="6" ref="K38:M40">SUM(B38,E38,H38)</f>
        <v>4</v>
      </c>
      <c r="L38" s="598">
        <f t="shared" si="6"/>
        <v>9</v>
      </c>
      <c r="M38" s="599">
        <f t="shared" si="6"/>
        <v>13</v>
      </c>
    </row>
    <row r="39" spans="1:13" s="9" customFormat="1" ht="24" customHeight="1">
      <c r="A39" s="243"/>
      <c r="B39" s="598"/>
      <c r="C39" s="598"/>
      <c r="D39" s="599">
        <f>SUM(B39:C39)</f>
        <v>0</v>
      </c>
      <c r="E39" s="598"/>
      <c r="F39" s="598"/>
      <c r="G39" s="599">
        <f>SUM(E39:F39)</f>
        <v>0</v>
      </c>
      <c r="H39" s="598"/>
      <c r="I39" s="598"/>
      <c r="J39" s="599">
        <f>SUM(H39:I39)</f>
        <v>0</v>
      </c>
      <c r="K39" s="598">
        <f t="shared" si="6"/>
        <v>0</v>
      </c>
      <c r="L39" s="598">
        <f t="shared" si="6"/>
        <v>0</v>
      </c>
      <c r="M39" s="599">
        <f t="shared" si="6"/>
        <v>0</v>
      </c>
    </row>
    <row r="40" spans="1:13" s="9" customFormat="1" ht="26.25" customHeight="1">
      <c r="A40" s="255" t="s">
        <v>429</v>
      </c>
      <c r="B40" s="194">
        <f>SUM(B38:B39)</f>
        <v>1</v>
      </c>
      <c r="C40" s="194">
        <f>SUM(C38:C39)</f>
        <v>2</v>
      </c>
      <c r="D40" s="194">
        <f>SUM(B40:C40)</f>
        <v>3</v>
      </c>
      <c r="E40" s="194">
        <f>SUM(E38:E39)</f>
        <v>2</v>
      </c>
      <c r="F40" s="194">
        <f>SUM(F38:F39)</f>
        <v>5</v>
      </c>
      <c r="G40" s="194">
        <f>SUM(E40:F40)</f>
        <v>7</v>
      </c>
      <c r="H40" s="194">
        <f>SUM(H38:H39)</f>
        <v>1</v>
      </c>
      <c r="I40" s="194">
        <f>SUM(I38:I39)</f>
        <v>2</v>
      </c>
      <c r="J40" s="194">
        <f>SUM(H40:I40)</f>
        <v>3</v>
      </c>
      <c r="K40" s="194">
        <f t="shared" si="6"/>
        <v>4</v>
      </c>
      <c r="L40" s="194">
        <f t="shared" si="6"/>
        <v>9</v>
      </c>
      <c r="M40" s="194">
        <f t="shared" si="6"/>
        <v>13</v>
      </c>
    </row>
  </sheetData>
  <sheetProtection/>
  <mergeCells count="21">
    <mergeCell ref="A1:M1"/>
    <mergeCell ref="A2:M2"/>
    <mergeCell ref="A4:A5"/>
    <mergeCell ref="B4:D4"/>
    <mergeCell ref="E4:G4"/>
    <mergeCell ref="H4:J4"/>
    <mergeCell ref="K4:M4"/>
    <mergeCell ref="A19:M19"/>
    <mergeCell ref="A20:M20"/>
    <mergeCell ref="A22:A23"/>
    <mergeCell ref="B22:D22"/>
    <mergeCell ref="E22:G22"/>
    <mergeCell ref="H22:J22"/>
    <mergeCell ref="K22:M22"/>
    <mergeCell ref="A32:M32"/>
    <mergeCell ref="A33:M33"/>
    <mergeCell ref="A35:A36"/>
    <mergeCell ref="B35:D35"/>
    <mergeCell ref="E35:G35"/>
    <mergeCell ref="H35:J35"/>
    <mergeCell ref="K35:M35"/>
  </mergeCells>
  <printOptions horizontalCentered="1"/>
  <pageMargins left="0.5905511811023623" right="0.5905511811023623" top="0.984251968503937" bottom="0.3937007874015748" header="0.31496062992125984" footer="0.31496062992125984"/>
  <pageSetup firstPageNumber="38" useFirstPageNumber="1" horizontalDpi="600" verticalDpi="600" orientation="landscape" paperSize="9" r:id="rId1"/>
  <headerFooter>
    <oddFooter>&amp;L&amp;12งานทะเบียนนิสิตและบริการการศึกษา&amp;C&amp;12หน้าที่ &amp;P&amp;R&amp;12ข้อมูล ณ วันที่  27  สิงหาคม  2557</oddFooter>
  </headerFooter>
  <rowBreaks count="2" manualBreakCount="2">
    <brk id="18" max="255" man="1"/>
    <brk id="31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</sheetPr>
  <dimension ref="A1:C60"/>
  <sheetViews>
    <sheetView showGridLines="0" zoomScalePageLayoutView="0" workbookViewId="0" topLeftCell="A1">
      <selection activeCell="B16" sqref="B16"/>
    </sheetView>
  </sheetViews>
  <sheetFormatPr defaultColWidth="9.00390625" defaultRowHeight="21.75" customHeight="1"/>
  <cols>
    <col min="1" max="1" width="3.75390625" style="257" customWidth="1"/>
    <col min="2" max="2" width="69.375" style="257" customWidth="1"/>
    <col min="3" max="3" width="6.75390625" style="632" customWidth="1"/>
    <col min="4" max="16384" width="9.00390625" style="257" customWidth="1"/>
  </cols>
  <sheetData>
    <row r="1" spans="1:3" ht="21.75" customHeight="1">
      <c r="A1" s="642" t="s">
        <v>434</v>
      </c>
      <c r="B1" s="642"/>
      <c r="C1" s="642"/>
    </row>
    <row r="2" ht="21.75" customHeight="1">
      <c r="A2" s="631"/>
    </row>
    <row r="3" spans="1:3" ht="21.75" customHeight="1">
      <c r="A3" s="643"/>
      <c r="B3" s="643"/>
      <c r="C3" s="633" t="s">
        <v>435</v>
      </c>
    </row>
    <row r="4" spans="1:3" ht="21.75" customHeight="1">
      <c r="A4" s="644" t="s">
        <v>460</v>
      </c>
      <c r="B4" s="644"/>
      <c r="C4" s="635"/>
    </row>
    <row r="5" spans="1:3" ht="21.75" customHeight="1">
      <c r="A5" s="594"/>
      <c r="B5" s="594" t="s">
        <v>436</v>
      </c>
      <c r="C5" s="635">
        <v>1</v>
      </c>
    </row>
    <row r="6" spans="1:3" ht="21.75" customHeight="1">
      <c r="A6" s="594"/>
      <c r="B6" s="594" t="s">
        <v>437</v>
      </c>
      <c r="C6" s="635">
        <v>3</v>
      </c>
    </row>
    <row r="7" spans="1:3" ht="21.75" customHeight="1">
      <c r="A7" s="594"/>
      <c r="B7" s="594" t="s">
        <v>438</v>
      </c>
      <c r="C7" s="635">
        <v>4</v>
      </c>
    </row>
    <row r="8" spans="1:3" ht="21.75" customHeight="1">
      <c r="A8" s="594"/>
      <c r="B8" s="594" t="s">
        <v>439</v>
      </c>
      <c r="C8" s="635">
        <v>5</v>
      </c>
    </row>
    <row r="9" spans="1:3" ht="21.75" customHeight="1">
      <c r="A9" s="594"/>
      <c r="B9" s="594" t="s">
        <v>440</v>
      </c>
      <c r="C9" s="635">
        <v>6</v>
      </c>
    </row>
    <row r="10" spans="1:3" ht="21.75" customHeight="1">
      <c r="A10" s="594"/>
      <c r="B10" s="594" t="s">
        <v>441</v>
      </c>
      <c r="C10" s="635">
        <v>7</v>
      </c>
    </row>
    <row r="11" spans="1:3" ht="21.75" customHeight="1">
      <c r="A11" s="594"/>
      <c r="B11" s="594" t="s">
        <v>442</v>
      </c>
      <c r="C11" s="635">
        <v>8</v>
      </c>
    </row>
    <row r="12" spans="1:3" ht="21.75" customHeight="1">
      <c r="A12" s="645"/>
      <c r="B12" s="645"/>
      <c r="C12" s="636"/>
    </row>
    <row r="13" spans="1:3" ht="21.75" customHeight="1">
      <c r="A13" s="644" t="s">
        <v>461</v>
      </c>
      <c r="B13" s="644"/>
      <c r="C13" s="635"/>
    </row>
    <row r="14" spans="1:3" ht="21.75" customHeight="1">
      <c r="A14" s="594"/>
      <c r="B14" s="594" t="s">
        <v>443</v>
      </c>
      <c r="C14" s="635">
        <v>9</v>
      </c>
    </row>
    <row r="15" spans="1:3" ht="21.75" customHeight="1">
      <c r="A15" s="594"/>
      <c r="B15" s="594" t="s">
        <v>444</v>
      </c>
      <c r="C15" s="635">
        <v>12</v>
      </c>
    </row>
    <row r="16" spans="1:3" ht="21.75" customHeight="1">
      <c r="A16" s="594"/>
      <c r="B16" s="594"/>
      <c r="C16" s="635"/>
    </row>
    <row r="17" spans="1:3" ht="21.75" customHeight="1">
      <c r="A17" s="644" t="s">
        <v>462</v>
      </c>
      <c r="B17" s="644"/>
      <c r="C17" s="635">
        <v>14</v>
      </c>
    </row>
    <row r="18" spans="1:3" ht="21.75" customHeight="1">
      <c r="A18" s="646"/>
      <c r="B18" s="646"/>
      <c r="C18" s="637"/>
    </row>
    <row r="19" spans="1:3" ht="21.75" customHeight="1">
      <c r="A19" s="644" t="s">
        <v>463</v>
      </c>
      <c r="B19" s="644"/>
      <c r="C19" s="635">
        <v>15</v>
      </c>
    </row>
    <row r="20" spans="1:3" ht="21.75" customHeight="1">
      <c r="A20" s="634"/>
      <c r="B20" s="634"/>
      <c r="C20" s="635"/>
    </row>
    <row r="21" spans="1:3" ht="21.75" customHeight="1">
      <c r="A21" s="644" t="s">
        <v>464</v>
      </c>
      <c r="B21" s="644"/>
      <c r="C21" s="635"/>
    </row>
    <row r="22" spans="1:3" ht="21.75" customHeight="1">
      <c r="A22" s="644" t="s">
        <v>78</v>
      </c>
      <c r="B22" s="644"/>
      <c r="C22" s="635"/>
    </row>
    <row r="23" spans="1:3" ht="21.75" customHeight="1">
      <c r="A23" s="644" t="s">
        <v>445</v>
      </c>
      <c r="B23" s="644"/>
      <c r="C23" s="635"/>
    </row>
    <row r="24" spans="1:3" ht="21.75" customHeight="1">
      <c r="A24" s="594"/>
      <c r="B24" s="594" t="s">
        <v>114</v>
      </c>
      <c r="C24" s="635">
        <v>16</v>
      </c>
    </row>
    <row r="25" spans="1:3" ht="21.75" customHeight="1">
      <c r="A25" s="594"/>
      <c r="B25" s="594" t="s">
        <v>446</v>
      </c>
      <c r="C25" s="635">
        <v>17</v>
      </c>
    </row>
    <row r="26" spans="1:3" ht="21.75" customHeight="1">
      <c r="A26" s="594"/>
      <c r="B26" s="594" t="s">
        <v>447</v>
      </c>
      <c r="C26" s="635">
        <v>18</v>
      </c>
    </row>
    <row r="27" spans="1:3" ht="21.75" customHeight="1">
      <c r="A27" s="594"/>
      <c r="B27" s="594" t="s">
        <v>118</v>
      </c>
      <c r="C27" s="635">
        <v>20</v>
      </c>
    </row>
    <row r="28" spans="1:3" ht="21.75" customHeight="1">
      <c r="A28" s="594"/>
      <c r="B28" s="594" t="s">
        <v>120</v>
      </c>
      <c r="C28" s="635">
        <v>21</v>
      </c>
    </row>
    <row r="29" spans="1:3" ht="21.75" customHeight="1">
      <c r="A29" s="594"/>
      <c r="B29" s="594" t="s">
        <v>116</v>
      </c>
      <c r="C29" s="635">
        <v>22</v>
      </c>
    </row>
    <row r="30" spans="1:3" ht="21.75" customHeight="1">
      <c r="A30" s="594"/>
      <c r="B30" s="594" t="s">
        <v>448</v>
      </c>
      <c r="C30" s="635">
        <v>23</v>
      </c>
    </row>
    <row r="31" spans="1:3" ht="21.75" customHeight="1">
      <c r="A31" s="645"/>
      <c r="B31" s="645"/>
      <c r="C31" s="636"/>
    </row>
    <row r="32" spans="1:3" ht="21.75" customHeight="1">
      <c r="A32" s="644" t="s">
        <v>449</v>
      </c>
      <c r="B32" s="644"/>
      <c r="C32" s="635"/>
    </row>
    <row r="33" spans="1:3" ht="21.75" customHeight="1">
      <c r="A33" s="594"/>
      <c r="B33" s="594" t="s">
        <v>450</v>
      </c>
      <c r="C33" s="635">
        <v>24</v>
      </c>
    </row>
    <row r="34" spans="1:3" ht="21.75" customHeight="1">
      <c r="A34" s="594"/>
      <c r="B34" s="594" t="s">
        <v>451</v>
      </c>
      <c r="C34" s="635">
        <v>25</v>
      </c>
    </row>
    <row r="35" spans="1:3" ht="21.75" customHeight="1">
      <c r="A35" s="594"/>
      <c r="B35" s="594" t="s">
        <v>452</v>
      </c>
      <c r="C35" s="635">
        <v>26</v>
      </c>
    </row>
    <row r="36" spans="1:3" ht="21.75" customHeight="1">
      <c r="A36" s="642" t="s">
        <v>434</v>
      </c>
      <c r="B36" s="642"/>
      <c r="C36" s="642"/>
    </row>
    <row r="37" ht="21.75" customHeight="1">
      <c r="A37" s="510"/>
    </row>
    <row r="38" spans="1:3" ht="21.75" customHeight="1">
      <c r="A38" s="643"/>
      <c r="B38" s="643"/>
      <c r="C38" s="633" t="s">
        <v>435</v>
      </c>
    </row>
    <row r="39" spans="1:3" ht="21.75" customHeight="1">
      <c r="A39" s="638"/>
      <c r="B39" s="638"/>
      <c r="C39" s="636"/>
    </row>
    <row r="40" spans="1:3" ht="21.75" customHeight="1">
      <c r="A40" s="644" t="s">
        <v>465</v>
      </c>
      <c r="B40" s="644"/>
      <c r="C40" s="635"/>
    </row>
    <row r="41" spans="1:3" ht="21.75" customHeight="1">
      <c r="A41" s="594"/>
      <c r="B41" s="594" t="s">
        <v>453</v>
      </c>
      <c r="C41" s="635">
        <v>27</v>
      </c>
    </row>
    <row r="42" spans="1:3" ht="21.75" customHeight="1">
      <c r="A42" s="594"/>
      <c r="B42" s="594" t="s">
        <v>454</v>
      </c>
      <c r="C42" s="635">
        <v>29</v>
      </c>
    </row>
    <row r="43" spans="1:3" ht="21.75" customHeight="1">
      <c r="A43" s="594"/>
      <c r="B43" s="594" t="s">
        <v>455</v>
      </c>
      <c r="C43" s="635">
        <v>31</v>
      </c>
    </row>
    <row r="44" spans="1:3" ht="21.75" customHeight="1">
      <c r="A44" s="594"/>
      <c r="B44" s="594" t="s">
        <v>456</v>
      </c>
      <c r="C44" s="635">
        <v>32</v>
      </c>
    </row>
    <row r="45" spans="1:3" ht="21.75" customHeight="1">
      <c r="A45" s="594"/>
      <c r="B45" s="594" t="s">
        <v>457</v>
      </c>
      <c r="C45" s="635">
        <v>32</v>
      </c>
    </row>
    <row r="46" spans="1:3" ht="21.75" customHeight="1">
      <c r="A46" s="594"/>
      <c r="B46" s="594"/>
      <c r="C46" s="635"/>
    </row>
    <row r="47" spans="1:3" ht="21.75" customHeight="1">
      <c r="A47" s="644" t="s">
        <v>79</v>
      </c>
      <c r="B47" s="644"/>
      <c r="C47" s="635"/>
    </row>
    <row r="48" spans="1:3" ht="21.75" customHeight="1">
      <c r="A48" s="644" t="s">
        <v>445</v>
      </c>
      <c r="B48" s="644"/>
      <c r="C48" s="635"/>
    </row>
    <row r="49" spans="1:3" ht="21.75" customHeight="1">
      <c r="A49" s="594"/>
      <c r="B49" s="594" t="s">
        <v>312</v>
      </c>
      <c r="C49" s="635">
        <v>33</v>
      </c>
    </row>
    <row r="50" spans="1:3" ht="21.75" customHeight="1">
      <c r="A50" s="594"/>
      <c r="B50" s="594" t="s">
        <v>325</v>
      </c>
      <c r="C50" s="635">
        <v>34</v>
      </c>
    </row>
    <row r="51" spans="1:3" ht="21.75" customHeight="1">
      <c r="A51" s="594"/>
      <c r="B51" s="594" t="s">
        <v>330</v>
      </c>
      <c r="C51" s="635">
        <v>35</v>
      </c>
    </row>
    <row r="52" spans="1:3" ht="21.75" customHeight="1">
      <c r="A52" s="594"/>
      <c r="B52" s="594" t="s">
        <v>116</v>
      </c>
      <c r="C52" s="635">
        <v>36</v>
      </c>
    </row>
    <row r="53" spans="1:3" ht="21.75" customHeight="1">
      <c r="A53" s="644" t="s">
        <v>449</v>
      </c>
      <c r="B53" s="644"/>
      <c r="C53" s="635"/>
    </row>
    <row r="54" spans="1:3" ht="21.75" customHeight="1">
      <c r="A54" s="594"/>
      <c r="B54" s="594" t="s">
        <v>451</v>
      </c>
      <c r="C54" s="635">
        <v>37</v>
      </c>
    </row>
    <row r="55" spans="1:3" ht="21.75" customHeight="1">
      <c r="A55" s="594"/>
      <c r="B55" s="594" t="s">
        <v>452</v>
      </c>
      <c r="C55" s="635">
        <v>37</v>
      </c>
    </row>
    <row r="56" spans="1:3" ht="21.75" customHeight="1">
      <c r="A56" s="594"/>
      <c r="B56" s="594"/>
      <c r="C56" s="635"/>
    </row>
    <row r="57" spans="1:3" ht="21.75" customHeight="1">
      <c r="A57" s="644" t="s">
        <v>466</v>
      </c>
      <c r="B57" s="644"/>
      <c r="C57" s="635"/>
    </row>
    <row r="58" spans="1:3" ht="21.75" customHeight="1">
      <c r="A58" s="594"/>
      <c r="B58" s="594" t="s">
        <v>453</v>
      </c>
      <c r="C58" s="635">
        <v>38</v>
      </c>
    </row>
    <row r="59" spans="1:3" ht="21.75" customHeight="1">
      <c r="A59" s="594"/>
      <c r="B59" s="594" t="s">
        <v>458</v>
      </c>
      <c r="C59" s="635">
        <v>39</v>
      </c>
    </row>
    <row r="60" spans="1:3" ht="21.75" customHeight="1">
      <c r="A60" s="594"/>
      <c r="B60" s="594" t="s">
        <v>459</v>
      </c>
      <c r="C60" s="635">
        <v>40</v>
      </c>
    </row>
  </sheetData>
  <sheetProtection/>
  <mergeCells count="20">
    <mergeCell ref="A53:B53"/>
    <mergeCell ref="A57:B57"/>
    <mergeCell ref="A32:B32"/>
    <mergeCell ref="A36:C36"/>
    <mergeCell ref="A38:B38"/>
    <mergeCell ref="A40:B40"/>
    <mergeCell ref="A47:B47"/>
    <mergeCell ref="A48:B48"/>
    <mergeCell ref="A18:B18"/>
    <mergeCell ref="A19:B19"/>
    <mergeCell ref="A21:B21"/>
    <mergeCell ref="A22:B22"/>
    <mergeCell ref="A23:B23"/>
    <mergeCell ref="A31:B31"/>
    <mergeCell ref="A1:C1"/>
    <mergeCell ref="A3:B3"/>
    <mergeCell ref="A4:B4"/>
    <mergeCell ref="A12:B12"/>
    <mergeCell ref="A13:B13"/>
    <mergeCell ref="A17:B17"/>
  </mergeCells>
  <printOptions horizontalCentered="1"/>
  <pageMargins left="0.984251968503937" right="0.7086614173228347" top="0.7874015748031497" bottom="0.5905511811023623" header="0.31496062992125984" footer="0.31496062992125984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9" tint="0.7999799847602844"/>
  </sheetPr>
  <dimension ref="A2:K97"/>
  <sheetViews>
    <sheetView showGridLines="0" zoomScalePageLayoutView="0" workbookViewId="0" topLeftCell="A61">
      <selection activeCell="M96" sqref="M96"/>
    </sheetView>
  </sheetViews>
  <sheetFormatPr defaultColWidth="9.00390625" defaultRowHeight="21.75" customHeight="1"/>
  <cols>
    <col min="1" max="1" width="28.75390625" style="9" customWidth="1"/>
    <col min="2" max="2" width="6.00390625" style="9" customWidth="1"/>
    <col min="3" max="3" width="5.00390625" style="9" customWidth="1"/>
    <col min="4" max="4" width="5.75390625" style="9" customWidth="1"/>
    <col min="5" max="5" width="5.375" style="9" customWidth="1"/>
    <col min="6" max="6" width="6.375" style="9" customWidth="1"/>
    <col min="7" max="7" width="5.75390625" style="9" customWidth="1"/>
    <col min="8" max="8" width="5.75390625" style="9" bestFit="1" customWidth="1"/>
    <col min="9" max="9" width="5.25390625" style="9" customWidth="1"/>
    <col min="10" max="10" width="6.50390625" style="9" customWidth="1"/>
    <col min="11" max="11" width="6.875" style="9" customWidth="1"/>
    <col min="12" max="12" width="9.00390625" style="10" customWidth="1"/>
    <col min="13" max="16384" width="9.00390625" style="9" customWidth="1"/>
  </cols>
  <sheetData>
    <row r="1" ht="15" customHeight="1"/>
    <row r="2" spans="1:11" ht="26.25" customHeight="1">
      <c r="A2" s="642" t="s">
        <v>303</v>
      </c>
      <c r="B2" s="642"/>
      <c r="C2" s="642"/>
      <c r="D2" s="642"/>
      <c r="E2" s="642"/>
      <c r="F2" s="642"/>
      <c r="G2" s="642"/>
      <c r="H2" s="642"/>
      <c r="I2" s="642"/>
      <c r="J2" s="642"/>
      <c r="K2" s="642"/>
    </row>
    <row r="3" spans="1:11" ht="21.75" customHeight="1">
      <c r="A3" s="12"/>
      <c r="B3" s="13"/>
      <c r="C3" s="13"/>
      <c r="D3" s="13"/>
      <c r="E3" s="13"/>
      <c r="F3" s="13"/>
      <c r="G3" s="13"/>
      <c r="H3" s="13"/>
      <c r="I3" s="13"/>
      <c r="J3" s="13"/>
      <c r="K3" s="13" t="s">
        <v>346</v>
      </c>
    </row>
    <row r="4" spans="1:11" ht="21.75" customHeight="1">
      <c r="A4" s="657" t="s">
        <v>140</v>
      </c>
      <c r="B4" s="651" t="s">
        <v>107</v>
      </c>
      <c r="C4" s="653" t="s">
        <v>204</v>
      </c>
      <c r="D4" s="653"/>
      <c r="E4" s="653"/>
      <c r="F4" s="654"/>
      <c r="G4" s="658" t="s">
        <v>108</v>
      </c>
      <c r="H4" s="658"/>
      <c r="I4" s="658"/>
      <c r="J4" s="659"/>
      <c r="K4" s="4" t="s">
        <v>109</v>
      </c>
    </row>
    <row r="5" spans="1:11" ht="21.75" customHeight="1">
      <c r="A5" s="650"/>
      <c r="B5" s="652"/>
      <c r="C5" s="14" t="s">
        <v>110</v>
      </c>
      <c r="D5" s="16" t="s">
        <v>111</v>
      </c>
      <c r="E5" s="17" t="s">
        <v>112</v>
      </c>
      <c r="F5" s="18" t="s">
        <v>6</v>
      </c>
      <c r="G5" s="14" t="s">
        <v>110</v>
      </c>
      <c r="H5" s="16" t="s">
        <v>111</v>
      </c>
      <c r="I5" s="17" t="s">
        <v>112</v>
      </c>
      <c r="J5" s="15" t="s">
        <v>6</v>
      </c>
      <c r="K5" s="6" t="s">
        <v>113</v>
      </c>
    </row>
    <row r="6" spans="1:11" ht="21.75" customHeight="1">
      <c r="A6" s="19" t="s">
        <v>78</v>
      </c>
      <c r="B6" s="20"/>
      <c r="C6" s="21"/>
      <c r="D6" s="22"/>
      <c r="E6" s="22"/>
      <c r="F6" s="23"/>
      <c r="G6" s="21"/>
      <c r="H6" s="22"/>
      <c r="I6" s="24"/>
      <c r="J6" s="25"/>
      <c r="K6" s="26"/>
    </row>
    <row r="7" spans="1:11" ht="21.75" customHeight="1">
      <c r="A7" s="27" t="s">
        <v>114</v>
      </c>
      <c r="B7" s="20"/>
      <c r="C7" s="21"/>
      <c r="D7" s="22"/>
      <c r="E7" s="22"/>
      <c r="F7" s="23"/>
      <c r="G7" s="21"/>
      <c r="H7" s="22"/>
      <c r="I7" s="24"/>
      <c r="J7" s="25"/>
      <c r="K7" s="26"/>
    </row>
    <row r="8" spans="1:11" ht="21.75" customHeight="1">
      <c r="A8" s="28" t="s">
        <v>141</v>
      </c>
      <c r="B8" s="29">
        <v>60</v>
      </c>
      <c r="C8" s="30">
        <v>0</v>
      </c>
      <c r="D8" s="31">
        <v>88</v>
      </c>
      <c r="E8" s="31">
        <v>29</v>
      </c>
      <c r="F8" s="32">
        <f aca="true" t="shared" si="0" ref="F8:F19">SUM(C8+D8+E8)</f>
        <v>117</v>
      </c>
      <c r="G8" s="30">
        <v>0</v>
      </c>
      <c r="H8" s="31">
        <v>87</v>
      </c>
      <c r="I8" s="33">
        <v>29</v>
      </c>
      <c r="J8" s="34">
        <f aca="true" t="shared" si="1" ref="J8:J19">SUM(G8+H8+I8)</f>
        <v>116</v>
      </c>
      <c r="K8" s="35">
        <f>SUM(F8-J8)</f>
        <v>1</v>
      </c>
    </row>
    <row r="9" spans="1:11" ht="21.75" customHeight="1">
      <c r="A9" s="36" t="s">
        <v>142</v>
      </c>
      <c r="B9" s="37">
        <v>80</v>
      </c>
      <c r="C9" s="38">
        <v>0</v>
      </c>
      <c r="D9" s="39">
        <v>28</v>
      </c>
      <c r="E9" s="39">
        <v>19</v>
      </c>
      <c r="F9" s="40">
        <f t="shared" si="0"/>
        <v>47</v>
      </c>
      <c r="G9" s="38">
        <v>0</v>
      </c>
      <c r="H9" s="39">
        <v>24</v>
      </c>
      <c r="I9" s="41">
        <v>19</v>
      </c>
      <c r="J9" s="42">
        <f t="shared" si="1"/>
        <v>43</v>
      </c>
      <c r="K9" s="43">
        <f aca="true" t="shared" si="2" ref="K9:K19">SUM(F9-J9)</f>
        <v>4</v>
      </c>
    </row>
    <row r="10" spans="1:11" ht="21.75" customHeight="1">
      <c r="A10" s="36" t="s">
        <v>143</v>
      </c>
      <c r="B10" s="37">
        <v>60</v>
      </c>
      <c r="C10" s="38">
        <v>0</v>
      </c>
      <c r="D10" s="39">
        <v>60</v>
      </c>
      <c r="E10" s="39">
        <v>14</v>
      </c>
      <c r="F10" s="40">
        <f t="shared" si="0"/>
        <v>74</v>
      </c>
      <c r="G10" s="38">
        <v>0</v>
      </c>
      <c r="H10" s="39">
        <v>54</v>
      </c>
      <c r="I10" s="41">
        <v>14</v>
      </c>
      <c r="J10" s="42">
        <f t="shared" si="1"/>
        <v>68</v>
      </c>
      <c r="K10" s="43">
        <f t="shared" si="2"/>
        <v>6</v>
      </c>
    </row>
    <row r="11" spans="1:11" ht="21.75" customHeight="1">
      <c r="A11" s="36" t="s">
        <v>144</v>
      </c>
      <c r="B11" s="37">
        <v>60</v>
      </c>
      <c r="C11" s="38">
        <v>7</v>
      </c>
      <c r="D11" s="39">
        <v>61</v>
      </c>
      <c r="E11" s="39">
        <v>5</v>
      </c>
      <c r="F11" s="40">
        <f t="shared" si="0"/>
        <v>73</v>
      </c>
      <c r="G11" s="38">
        <v>7</v>
      </c>
      <c r="H11" s="39">
        <v>59</v>
      </c>
      <c r="I11" s="41">
        <v>5</v>
      </c>
      <c r="J11" s="42">
        <f t="shared" si="1"/>
        <v>71</v>
      </c>
      <c r="K11" s="43">
        <f t="shared" si="2"/>
        <v>2</v>
      </c>
    </row>
    <row r="12" spans="1:11" ht="21.75" customHeight="1">
      <c r="A12" s="36" t="s">
        <v>145</v>
      </c>
      <c r="B12" s="37">
        <v>40</v>
      </c>
      <c r="C12" s="38">
        <v>0</v>
      </c>
      <c r="D12" s="39">
        <v>30</v>
      </c>
      <c r="E12" s="39">
        <v>16</v>
      </c>
      <c r="F12" s="40">
        <f t="shared" si="0"/>
        <v>46</v>
      </c>
      <c r="G12" s="38">
        <v>0</v>
      </c>
      <c r="H12" s="39">
        <v>27</v>
      </c>
      <c r="I12" s="41">
        <v>15</v>
      </c>
      <c r="J12" s="42">
        <f t="shared" si="1"/>
        <v>42</v>
      </c>
      <c r="K12" s="43">
        <f t="shared" si="2"/>
        <v>4</v>
      </c>
    </row>
    <row r="13" spans="1:11" ht="21.75" customHeight="1">
      <c r="A13" s="36" t="s">
        <v>146</v>
      </c>
      <c r="B13" s="37">
        <v>80</v>
      </c>
      <c r="C13" s="38">
        <v>0</v>
      </c>
      <c r="D13" s="39">
        <v>55</v>
      </c>
      <c r="E13" s="39">
        <v>36</v>
      </c>
      <c r="F13" s="40">
        <f t="shared" si="0"/>
        <v>91</v>
      </c>
      <c r="G13" s="38">
        <v>0</v>
      </c>
      <c r="H13" s="39">
        <v>55</v>
      </c>
      <c r="I13" s="41">
        <v>36</v>
      </c>
      <c r="J13" s="42">
        <f t="shared" si="1"/>
        <v>91</v>
      </c>
      <c r="K13" s="43">
        <f t="shared" si="2"/>
        <v>0</v>
      </c>
    </row>
    <row r="14" spans="1:11" ht="21.75" customHeight="1">
      <c r="A14" s="36" t="s">
        <v>272</v>
      </c>
      <c r="B14" s="37">
        <v>80</v>
      </c>
      <c r="C14" s="38">
        <v>1</v>
      </c>
      <c r="D14" s="39">
        <v>25</v>
      </c>
      <c r="E14" s="39">
        <v>8</v>
      </c>
      <c r="F14" s="40">
        <f t="shared" si="0"/>
        <v>34</v>
      </c>
      <c r="G14" s="38">
        <v>1</v>
      </c>
      <c r="H14" s="39">
        <v>23</v>
      </c>
      <c r="I14" s="41">
        <v>7</v>
      </c>
      <c r="J14" s="42">
        <f t="shared" si="1"/>
        <v>31</v>
      </c>
      <c r="K14" s="43">
        <f t="shared" si="2"/>
        <v>3</v>
      </c>
    </row>
    <row r="15" spans="1:11" ht="21.75" customHeight="1">
      <c r="A15" s="36" t="s">
        <v>147</v>
      </c>
      <c r="B15" s="37">
        <v>45</v>
      </c>
      <c r="C15" s="38">
        <v>0</v>
      </c>
      <c r="D15" s="39">
        <v>48</v>
      </c>
      <c r="E15" s="39">
        <v>11</v>
      </c>
      <c r="F15" s="40">
        <f t="shared" si="0"/>
        <v>59</v>
      </c>
      <c r="G15" s="38">
        <v>0</v>
      </c>
      <c r="H15" s="39">
        <v>44</v>
      </c>
      <c r="I15" s="41">
        <v>10</v>
      </c>
      <c r="J15" s="42">
        <f t="shared" si="1"/>
        <v>54</v>
      </c>
      <c r="K15" s="43">
        <f t="shared" si="2"/>
        <v>5</v>
      </c>
    </row>
    <row r="16" spans="1:11" ht="21.75" customHeight="1">
      <c r="A16" s="36" t="s">
        <v>148</v>
      </c>
      <c r="B16" s="37">
        <v>40</v>
      </c>
      <c r="C16" s="38">
        <v>0</v>
      </c>
      <c r="D16" s="39">
        <v>24</v>
      </c>
      <c r="E16" s="39">
        <v>31</v>
      </c>
      <c r="F16" s="40">
        <f t="shared" si="0"/>
        <v>55</v>
      </c>
      <c r="G16" s="38">
        <v>0</v>
      </c>
      <c r="H16" s="39">
        <v>23</v>
      </c>
      <c r="I16" s="41">
        <v>30</v>
      </c>
      <c r="J16" s="42">
        <f t="shared" si="1"/>
        <v>53</v>
      </c>
      <c r="K16" s="43">
        <f t="shared" si="2"/>
        <v>2</v>
      </c>
    </row>
    <row r="17" spans="1:11" ht="21.75" customHeight="1">
      <c r="A17" s="44" t="s">
        <v>149</v>
      </c>
      <c r="B17" s="45">
        <v>80</v>
      </c>
      <c r="C17" s="46">
        <v>0</v>
      </c>
      <c r="D17" s="47">
        <v>65</v>
      </c>
      <c r="E17" s="47">
        <v>18</v>
      </c>
      <c r="F17" s="48">
        <f t="shared" si="0"/>
        <v>83</v>
      </c>
      <c r="G17" s="46">
        <v>0</v>
      </c>
      <c r="H17" s="47">
        <v>62</v>
      </c>
      <c r="I17" s="49">
        <v>18</v>
      </c>
      <c r="J17" s="50">
        <f t="shared" si="1"/>
        <v>80</v>
      </c>
      <c r="K17" s="43">
        <f t="shared" si="2"/>
        <v>3</v>
      </c>
    </row>
    <row r="18" spans="1:11" ht="21.75" customHeight="1">
      <c r="A18" s="44" t="s">
        <v>150</v>
      </c>
      <c r="B18" s="45">
        <v>40</v>
      </c>
      <c r="C18" s="46">
        <v>0</v>
      </c>
      <c r="D18" s="47">
        <v>31</v>
      </c>
      <c r="E18" s="47">
        <v>16</v>
      </c>
      <c r="F18" s="48">
        <f t="shared" si="0"/>
        <v>47</v>
      </c>
      <c r="G18" s="46">
        <v>0</v>
      </c>
      <c r="H18" s="47">
        <v>30</v>
      </c>
      <c r="I18" s="49">
        <v>16</v>
      </c>
      <c r="J18" s="50">
        <f t="shared" si="1"/>
        <v>46</v>
      </c>
      <c r="K18" s="43">
        <f t="shared" si="2"/>
        <v>1</v>
      </c>
    </row>
    <row r="19" spans="1:11" ht="21.75" customHeight="1">
      <c r="A19" s="44" t="s">
        <v>273</v>
      </c>
      <c r="B19" s="45">
        <v>80</v>
      </c>
      <c r="C19" s="46">
        <v>0</v>
      </c>
      <c r="D19" s="47">
        <v>33</v>
      </c>
      <c r="E19" s="47">
        <v>0</v>
      </c>
      <c r="F19" s="48">
        <f t="shared" si="0"/>
        <v>33</v>
      </c>
      <c r="G19" s="46">
        <v>0</v>
      </c>
      <c r="H19" s="47">
        <v>27</v>
      </c>
      <c r="I19" s="49">
        <v>0</v>
      </c>
      <c r="J19" s="50">
        <f t="shared" si="1"/>
        <v>27</v>
      </c>
      <c r="K19" s="43">
        <f t="shared" si="2"/>
        <v>6</v>
      </c>
    </row>
    <row r="20" spans="1:11" ht="21.75" customHeight="1" thickBot="1">
      <c r="A20" s="51" t="s">
        <v>6</v>
      </c>
      <c r="B20" s="52">
        <f aca="true" t="shared" si="3" ref="B20:K20">SUM(B8:B19)</f>
        <v>745</v>
      </c>
      <c r="C20" s="53">
        <f t="shared" si="3"/>
        <v>8</v>
      </c>
      <c r="D20" s="54">
        <f t="shared" si="3"/>
        <v>548</v>
      </c>
      <c r="E20" s="54">
        <f t="shared" si="3"/>
        <v>203</v>
      </c>
      <c r="F20" s="55">
        <f t="shared" si="3"/>
        <v>759</v>
      </c>
      <c r="G20" s="53">
        <f t="shared" si="3"/>
        <v>8</v>
      </c>
      <c r="H20" s="54">
        <f t="shared" si="3"/>
        <v>515</v>
      </c>
      <c r="I20" s="56">
        <f t="shared" si="3"/>
        <v>199</v>
      </c>
      <c r="J20" s="57">
        <f t="shared" si="3"/>
        <v>722</v>
      </c>
      <c r="K20" s="58">
        <f t="shared" si="3"/>
        <v>37</v>
      </c>
    </row>
    <row r="21" spans="1:11" ht="21.75" customHeight="1" thickTop="1">
      <c r="A21" s="27" t="s">
        <v>115</v>
      </c>
      <c r="B21" s="59"/>
      <c r="C21" s="21"/>
      <c r="D21" s="22"/>
      <c r="E21" s="22"/>
      <c r="F21" s="23"/>
      <c r="G21" s="21"/>
      <c r="H21" s="22"/>
      <c r="I21" s="24"/>
      <c r="J21" s="25"/>
      <c r="K21" s="26"/>
    </row>
    <row r="22" spans="1:11" ht="21.75" customHeight="1">
      <c r="A22" s="28" t="s">
        <v>151</v>
      </c>
      <c r="B22" s="29">
        <v>40</v>
      </c>
      <c r="C22" s="30">
        <v>2</v>
      </c>
      <c r="D22" s="31">
        <v>30</v>
      </c>
      <c r="E22" s="31">
        <v>3</v>
      </c>
      <c r="F22" s="32">
        <f aca="true" t="shared" si="4" ref="F22:F32">SUM(C22+D22+E22)</f>
        <v>35</v>
      </c>
      <c r="G22" s="30">
        <v>2</v>
      </c>
      <c r="H22" s="31">
        <v>29</v>
      </c>
      <c r="I22" s="33">
        <v>3</v>
      </c>
      <c r="J22" s="34">
        <f aca="true" t="shared" si="5" ref="J22:J32">SUM(G22+H22+I22)</f>
        <v>34</v>
      </c>
      <c r="K22" s="35">
        <f aca="true" t="shared" si="6" ref="K22:K32">SUM(F22-J22)</f>
        <v>1</v>
      </c>
    </row>
    <row r="23" spans="1:11" ht="21.75" customHeight="1">
      <c r="A23" s="36" t="s">
        <v>152</v>
      </c>
      <c r="B23" s="37">
        <v>40</v>
      </c>
      <c r="C23" s="38">
        <v>4</v>
      </c>
      <c r="D23" s="39">
        <v>27</v>
      </c>
      <c r="E23" s="39">
        <v>5</v>
      </c>
      <c r="F23" s="40">
        <f t="shared" si="4"/>
        <v>36</v>
      </c>
      <c r="G23" s="38">
        <v>4</v>
      </c>
      <c r="H23" s="39">
        <v>25</v>
      </c>
      <c r="I23" s="41">
        <v>5</v>
      </c>
      <c r="J23" s="42">
        <f t="shared" si="5"/>
        <v>34</v>
      </c>
      <c r="K23" s="43">
        <f t="shared" si="6"/>
        <v>2</v>
      </c>
    </row>
    <row r="24" spans="1:11" ht="21.75" customHeight="1">
      <c r="A24" s="36" t="s">
        <v>153</v>
      </c>
      <c r="B24" s="37">
        <v>40</v>
      </c>
      <c r="C24" s="38">
        <v>0</v>
      </c>
      <c r="D24" s="39">
        <v>27</v>
      </c>
      <c r="E24" s="39">
        <v>16</v>
      </c>
      <c r="F24" s="40">
        <f t="shared" si="4"/>
        <v>43</v>
      </c>
      <c r="G24" s="38">
        <v>0</v>
      </c>
      <c r="H24" s="39">
        <v>25</v>
      </c>
      <c r="I24" s="41">
        <v>16</v>
      </c>
      <c r="J24" s="42">
        <f t="shared" si="5"/>
        <v>41</v>
      </c>
      <c r="K24" s="43">
        <f t="shared" si="6"/>
        <v>2</v>
      </c>
    </row>
    <row r="25" spans="1:11" ht="21.75" customHeight="1">
      <c r="A25" s="36" t="s">
        <v>154</v>
      </c>
      <c r="B25" s="37">
        <v>30</v>
      </c>
      <c r="C25" s="38">
        <v>1</v>
      </c>
      <c r="D25" s="39">
        <v>41</v>
      </c>
      <c r="E25" s="39">
        <v>11</v>
      </c>
      <c r="F25" s="40">
        <f t="shared" si="4"/>
        <v>53</v>
      </c>
      <c r="G25" s="38">
        <v>1</v>
      </c>
      <c r="H25" s="39">
        <v>40</v>
      </c>
      <c r="I25" s="41">
        <v>11</v>
      </c>
      <c r="J25" s="42">
        <f t="shared" si="5"/>
        <v>52</v>
      </c>
      <c r="K25" s="43">
        <f t="shared" si="6"/>
        <v>1</v>
      </c>
    </row>
    <row r="26" spans="1:11" ht="21.75" customHeight="1">
      <c r="A26" s="36" t="s">
        <v>155</v>
      </c>
      <c r="B26" s="37">
        <v>40</v>
      </c>
      <c r="C26" s="38">
        <v>27</v>
      </c>
      <c r="D26" s="39">
        <v>11</v>
      </c>
      <c r="E26" s="39">
        <v>3</v>
      </c>
      <c r="F26" s="40">
        <f t="shared" si="4"/>
        <v>41</v>
      </c>
      <c r="G26" s="38">
        <v>25</v>
      </c>
      <c r="H26" s="39">
        <v>11</v>
      </c>
      <c r="I26" s="41">
        <v>3</v>
      </c>
      <c r="J26" s="42">
        <f t="shared" si="5"/>
        <v>39</v>
      </c>
      <c r="K26" s="43">
        <f t="shared" si="6"/>
        <v>2</v>
      </c>
    </row>
    <row r="27" spans="1:11" ht="21.75" customHeight="1">
      <c r="A27" s="36" t="s">
        <v>156</v>
      </c>
      <c r="B27" s="37">
        <v>40</v>
      </c>
      <c r="C27" s="38">
        <v>13</v>
      </c>
      <c r="D27" s="39">
        <v>23</v>
      </c>
      <c r="E27" s="39">
        <v>9</v>
      </c>
      <c r="F27" s="40">
        <f t="shared" si="4"/>
        <v>45</v>
      </c>
      <c r="G27" s="38">
        <v>11</v>
      </c>
      <c r="H27" s="39">
        <v>19</v>
      </c>
      <c r="I27" s="41">
        <v>9</v>
      </c>
      <c r="J27" s="42">
        <f t="shared" si="5"/>
        <v>39</v>
      </c>
      <c r="K27" s="43">
        <f t="shared" si="6"/>
        <v>6</v>
      </c>
    </row>
    <row r="28" spans="1:11" ht="21.75" customHeight="1">
      <c r="A28" s="36" t="s">
        <v>157</v>
      </c>
      <c r="B28" s="37">
        <v>40</v>
      </c>
      <c r="C28" s="38">
        <v>0</v>
      </c>
      <c r="D28" s="39">
        <v>28</v>
      </c>
      <c r="E28" s="39">
        <v>14</v>
      </c>
      <c r="F28" s="40">
        <f t="shared" si="4"/>
        <v>42</v>
      </c>
      <c r="G28" s="38">
        <v>0</v>
      </c>
      <c r="H28" s="39">
        <v>27</v>
      </c>
      <c r="I28" s="41">
        <v>14</v>
      </c>
      <c r="J28" s="42">
        <f t="shared" si="5"/>
        <v>41</v>
      </c>
      <c r="K28" s="43">
        <f t="shared" si="6"/>
        <v>1</v>
      </c>
    </row>
    <row r="29" spans="1:11" ht="21.75" customHeight="1">
      <c r="A29" s="36" t="s">
        <v>158</v>
      </c>
      <c r="B29" s="37">
        <v>40</v>
      </c>
      <c r="C29" s="38">
        <v>0</v>
      </c>
      <c r="D29" s="39">
        <v>44</v>
      </c>
      <c r="E29" s="39">
        <v>12</v>
      </c>
      <c r="F29" s="40">
        <f t="shared" si="4"/>
        <v>56</v>
      </c>
      <c r="G29" s="38">
        <v>0</v>
      </c>
      <c r="H29" s="39">
        <v>40</v>
      </c>
      <c r="I29" s="41">
        <v>12</v>
      </c>
      <c r="J29" s="42">
        <f t="shared" si="5"/>
        <v>52</v>
      </c>
      <c r="K29" s="43">
        <f t="shared" si="6"/>
        <v>4</v>
      </c>
    </row>
    <row r="30" spans="1:11" ht="21.75" customHeight="1">
      <c r="A30" s="36" t="s">
        <v>159</v>
      </c>
      <c r="B30" s="37">
        <v>40</v>
      </c>
      <c r="C30" s="38">
        <v>0</v>
      </c>
      <c r="D30" s="39">
        <v>32</v>
      </c>
      <c r="E30" s="39">
        <v>9</v>
      </c>
      <c r="F30" s="40">
        <f t="shared" si="4"/>
        <v>41</v>
      </c>
      <c r="G30" s="38">
        <v>0</v>
      </c>
      <c r="H30" s="39">
        <v>32</v>
      </c>
      <c r="I30" s="41">
        <v>8</v>
      </c>
      <c r="J30" s="42">
        <f t="shared" si="5"/>
        <v>40</v>
      </c>
      <c r="K30" s="43">
        <f t="shared" si="6"/>
        <v>1</v>
      </c>
    </row>
    <row r="31" spans="1:11" ht="21.75" customHeight="1">
      <c r="A31" s="36" t="s">
        <v>160</v>
      </c>
      <c r="B31" s="37">
        <v>40</v>
      </c>
      <c r="C31" s="38">
        <v>0</v>
      </c>
      <c r="D31" s="39">
        <v>39</v>
      </c>
      <c r="E31" s="39">
        <v>11</v>
      </c>
      <c r="F31" s="40">
        <f t="shared" si="4"/>
        <v>50</v>
      </c>
      <c r="G31" s="38">
        <v>0</v>
      </c>
      <c r="H31" s="39">
        <v>37</v>
      </c>
      <c r="I31" s="41">
        <v>11</v>
      </c>
      <c r="J31" s="42">
        <f t="shared" si="5"/>
        <v>48</v>
      </c>
      <c r="K31" s="43">
        <f t="shared" si="6"/>
        <v>2</v>
      </c>
    </row>
    <row r="32" spans="1:11" ht="21.75" customHeight="1">
      <c r="A32" s="44" t="s">
        <v>161</v>
      </c>
      <c r="B32" s="45">
        <v>40</v>
      </c>
      <c r="C32" s="46">
        <v>8</v>
      </c>
      <c r="D32" s="47">
        <v>27</v>
      </c>
      <c r="E32" s="47">
        <v>8</v>
      </c>
      <c r="F32" s="48">
        <f t="shared" si="4"/>
        <v>43</v>
      </c>
      <c r="G32" s="46">
        <v>8</v>
      </c>
      <c r="H32" s="47">
        <v>25</v>
      </c>
      <c r="I32" s="49">
        <v>8</v>
      </c>
      <c r="J32" s="50">
        <f t="shared" si="5"/>
        <v>41</v>
      </c>
      <c r="K32" s="43">
        <f t="shared" si="6"/>
        <v>2</v>
      </c>
    </row>
    <row r="33" spans="1:11" ht="21.75" customHeight="1" thickBot="1">
      <c r="A33" s="51" t="s">
        <v>6</v>
      </c>
      <c r="B33" s="52">
        <f aca="true" t="shared" si="7" ref="B33:K33">SUM(B22:B32)</f>
        <v>430</v>
      </c>
      <c r="C33" s="53">
        <f t="shared" si="7"/>
        <v>55</v>
      </c>
      <c r="D33" s="54">
        <f t="shared" si="7"/>
        <v>329</v>
      </c>
      <c r="E33" s="54">
        <f t="shared" si="7"/>
        <v>101</v>
      </c>
      <c r="F33" s="55">
        <f t="shared" si="7"/>
        <v>485</v>
      </c>
      <c r="G33" s="53">
        <f t="shared" si="7"/>
        <v>51</v>
      </c>
      <c r="H33" s="54">
        <f t="shared" si="7"/>
        <v>310</v>
      </c>
      <c r="I33" s="56">
        <f t="shared" si="7"/>
        <v>100</v>
      </c>
      <c r="J33" s="57">
        <f t="shared" si="7"/>
        <v>461</v>
      </c>
      <c r="K33" s="58">
        <f t="shared" si="7"/>
        <v>24</v>
      </c>
    </row>
    <row r="34" spans="1:11" ht="21.75" customHeight="1" thickTop="1">
      <c r="A34" s="60" t="s">
        <v>116</v>
      </c>
      <c r="B34" s="59"/>
      <c r="C34" s="61"/>
      <c r="D34" s="62"/>
      <c r="E34" s="62"/>
      <c r="F34" s="63"/>
      <c r="G34" s="61"/>
      <c r="H34" s="62"/>
      <c r="I34" s="64"/>
      <c r="J34" s="65"/>
      <c r="K34" s="66"/>
    </row>
    <row r="35" spans="1:11" ht="21.75" customHeight="1">
      <c r="A35" s="28" t="s">
        <v>162</v>
      </c>
      <c r="B35" s="29">
        <v>200</v>
      </c>
      <c r="C35" s="30">
        <v>38</v>
      </c>
      <c r="D35" s="31">
        <v>151</v>
      </c>
      <c r="E35" s="31">
        <v>56</v>
      </c>
      <c r="F35" s="32">
        <f>SUM(C35+D35+E35)</f>
        <v>245</v>
      </c>
      <c r="G35" s="30">
        <v>36</v>
      </c>
      <c r="H35" s="31">
        <v>134</v>
      </c>
      <c r="I35" s="33">
        <v>56</v>
      </c>
      <c r="J35" s="34">
        <f>SUM(G35+H35+I35)</f>
        <v>226</v>
      </c>
      <c r="K35" s="35">
        <f>SUM(F35-J35)</f>
        <v>19</v>
      </c>
    </row>
    <row r="36" spans="1:11" ht="21.75" customHeight="1" thickBot="1">
      <c r="A36" s="51" t="s">
        <v>6</v>
      </c>
      <c r="B36" s="52">
        <f aca="true" t="shared" si="8" ref="B36:K36">SUM(B35:B35)</f>
        <v>200</v>
      </c>
      <c r="C36" s="53">
        <f t="shared" si="8"/>
        <v>38</v>
      </c>
      <c r="D36" s="54">
        <f t="shared" si="8"/>
        <v>151</v>
      </c>
      <c r="E36" s="54">
        <f t="shared" si="8"/>
        <v>56</v>
      </c>
      <c r="F36" s="55">
        <f t="shared" si="8"/>
        <v>245</v>
      </c>
      <c r="G36" s="53">
        <f t="shared" si="8"/>
        <v>36</v>
      </c>
      <c r="H36" s="54">
        <f t="shared" si="8"/>
        <v>134</v>
      </c>
      <c r="I36" s="56">
        <f t="shared" si="8"/>
        <v>56</v>
      </c>
      <c r="J36" s="57">
        <f t="shared" si="8"/>
        <v>226</v>
      </c>
      <c r="K36" s="58">
        <f t="shared" si="8"/>
        <v>19</v>
      </c>
    </row>
    <row r="37" spans="1:11" ht="21.75" customHeight="1" thickTop="1">
      <c r="A37" s="67"/>
      <c r="B37" s="68"/>
      <c r="C37" s="68"/>
      <c r="D37" s="68"/>
      <c r="E37" s="68"/>
      <c r="F37" s="68"/>
      <c r="G37" s="68"/>
      <c r="H37" s="68"/>
      <c r="I37" s="68"/>
      <c r="J37" s="68"/>
      <c r="K37" s="68"/>
    </row>
    <row r="38" spans="1:11" ht="25.5" customHeight="1">
      <c r="A38" s="642" t="s">
        <v>344</v>
      </c>
      <c r="B38" s="642"/>
      <c r="C38" s="642"/>
      <c r="D38" s="642"/>
      <c r="E38" s="642"/>
      <c r="F38" s="642"/>
      <c r="G38" s="642"/>
      <c r="H38" s="642"/>
      <c r="I38" s="642"/>
      <c r="J38" s="642"/>
      <c r="K38" s="642"/>
    </row>
    <row r="39" spans="1:11" ht="21.75" customHeight="1">
      <c r="A39" s="69"/>
      <c r="K39" s="9" t="s">
        <v>137</v>
      </c>
    </row>
    <row r="40" spans="1:11" ht="21.75" customHeight="1">
      <c r="A40" s="649" t="s">
        <v>140</v>
      </c>
      <c r="B40" s="651" t="s">
        <v>107</v>
      </c>
      <c r="C40" s="653" t="s">
        <v>204</v>
      </c>
      <c r="D40" s="653"/>
      <c r="E40" s="653"/>
      <c r="F40" s="654"/>
      <c r="G40" s="653" t="s">
        <v>108</v>
      </c>
      <c r="H40" s="653"/>
      <c r="I40" s="653"/>
      <c r="J40" s="655"/>
      <c r="K40" s="8" t="s">
        <v>109</v>
      </c>
    </row>
    <row r="41" spans="1:11" ht="21.75" customHeight="1">
      <c r="A41" s="650"/>
      <c r="B41" s="652"/>
      <c r="C41" s="14" t="s">
        <v>110</v>
      </c>
      <c r="D41" s="16" t="s">
        <v>111</v>
      </c>
      <c r="E41" s="17" t="s">
        <v>112</v>
      </c>
      <c r="F41" s="18" t="s">
        <v>6</v>
      </c>
      <c r="G41" s="14" t="s">
        <v>110</v>
      </c>
      <c r="H41" s="16" t="s">
        <v>111</v>
      </c>
      <c r="I41" s="17" t="s">
        <v>112</v>
      </c>
      <c r="J41" s="15" t="s">
        <v>6</v>
      </c>
      <c r="K41" s="6" t="s">
        <v>113</v>
      </c>
    </row>
    <row r="42" spans="1:11" ht="21.75" customHeight="1">
      <c r="A42" s="19" t="s">
        <v>117</v>
      </c>
      <c r="B42" s="70"/>
      <c r="C42" s="71"/>
      <c r="D42" s="72"/>
      <c r="E42" s="71"/>
      <c r="F42" s="73"/>
      <c r="G42" s="71"/>
      <c r="H42" s="72"/>
      <c r="I42" s="71"/>
      <c r="J42" s="7"/>
      <c r="K42" s="74"/>
    </row>
    <row r="43" spans="1:11" ht="21.75" customHeight="1">
      <c r="A43" s="27" t="s">
        <v>118</v>
      </c>
      <c r="B43" s="75"/>
      <c r="C43" s="71"/>
      <c r="D43" s="76"/>
      <c r="E43" s="77"/>
      <c r="F43" s="78"/>
      <c r="G43" s="71"/>
      <c r="H43" s="76"/>
      <c r="I43" s="71"/>
      <c r="J43" s="3"/>
      <c r="K43" s="79"/>
    </row>
    <row r="44" spans="1:11" ht="21.75" customHeight="1">
      <c r="A44" s="28" t="s">
        <v>205</v>
      </c>
      <c r="B44" s="29">
        <v>25</v>
      </c>
      <c r="C44" s="80">
        <v>9</v>
      </c>
      <c r="D44" s="31">
        <v>1</v>
      </c>
      <c r="E44" s="80">
        <v>0</v>
      </c>
      <c r="F44" s="32">
        <f aca="true" t="shared" si="9" ref="F44:F49">SUM(C44:E44)</f>
        <v>10</v>
      </c>
      <c r="G44" s="80">
        <v>9</v>
      </c>
      <c r="H44" s="31">
        <v>1</v>
      </c>
      <c r="I44" s="80">
        <v>0</v>
      </c>
      <c r="J44" s="81">
        <f>SUM(G44+H44+I44)</f>
        <v>10</v>
      </c>
      <c r="K44" s="35">
        <f>SUM(F44-J44)</f>
        <v>0</v>
      </c>
    </row>
    <row r="45" spans="1:11" ht="21.75" customHeight="1">
      <c r="A45" s="36" t="s">
        <v>163</v>
      </c>
      <c r="B45" s="37">
        <v>50</v>
      </c>
      <c r="C45" s="82">
        <v>58</v>
      </c>
      <c r="D45" s="39">
        <v>15</v>
      </c>
      <c r="E45" s="82">
        <v>0</v>
      </c>
      <c r="F45" s="40">
        <f t="shared" si="9"/>
        <v>73</v>
      </c>
      <c r="G45" s="82">
        <v>55</v>
      </c>
      <c r="H45" s="39">
        <v>14</v>
      </c>
      <c r="I45" s="82">
        <v>0</v>
      </c>
      <c r="J45" s="83">
        <f>SUM(G45+H45+I45)</f>
        <v>69</v>
      </c>
      <c r="K45" s="43">
        <f>SUM(F45-J45)</f>
        <v>4</v>
      </c>
    </row>
    <row r="46" spans="1:11" ht="21.75" customHeight="1">
      <c r="A46" s="36" t="s">
        <v>119</v>
      </c>
      <c r="B46" s="37">
        <v>60</v>
      </c>
      <c r="C46" s="82">
        <v>14</v>
      </c>
      <c r="D46" s="39">
        <v>17</v>
      </c>
      <c r="E46" s="82">
        <v>0</v>
      </c>
      <c r="F46" s="40">
        <f t="shared" si="9"/>
        <v>31</v>
      </c>
      <c r="G46" s="82">
        <v>12</v>
      </c>
      <c r="H46" s="39">
        <v>16</v>
      </c>
      <c r="I46" s="82">
        <v>0</v>
      </c>
      <c r="J46" s="83">
        <f>SUM(G46+H46+I46)</f>
        <v>28</v>
      </c>
      <c r="K46" s="43">
        <f>SUM(F46-J46)</f>
        <v>3</v>
      </c>
    </row>
    <row r="47" spans="1:11" ht="21.75" customHeight="1">
      <c r="A47" s="36" t="s">
        <v>164</v>
      </c>
      <c r="B47" s="37">
        <v>45</v>
      </c>
      <c r="C47" s="82">
        <v>20</v>
      </c>
      <c r="D47" s="39">
        <v>9</v>
      </c>
      <c r="E47" s="82">
        <v>4</v>
      </c>
      <c r="F47" s="40">
        <f t="shared" si="9"/>
        <v>33</v>
      </c>
      <c r="G47" s="82">
        <v>19</v>
      </c>
      <c r="H47" s="39">
        <v>7</v>
      </c>
      <c r="I47" s="82">
        <v>4</v>
      </c>
      <c r="J47" s="83">
        <f>SUM(G47+H47+I47)</f>
        <v>30</v>
      </c>
      <c r="K47" s="43">
        <f>SUM(F47-J47)</f>
        <v>3</v>
      </c>
    </row>
    <row r="48" spans="1:11" ht="21.75" customHeight="1">
      <c r="A48" s="84" t="s">
        <v>274</v>
      </c>
      <c r="B48" s="85">
        <v>45</v>
      </c>
      <c r="C48" s="86">
        <v>9</v>
      </c>
      <c r="D48" s="87">
        <v>20</v>
      </c>
      <c r="E48" s="86">
        <v>0</v>
      </c>
      <c r="F48" s="88">
        <f t="shared" si="9"/>
        <v>29</v>
      </c>
      <c r="G48" s="89">
        <v>9</v>
      </c>
      <c r="H48" s="87">
        <v>18</v>
      </c>
      <c r="I48" s="90">
        <v>0</v>
      </c>
      <c r="J48" s="91">
        <f>SUM(G48+H48+I48)</f>
        <v>27</v>
      </c>
      <c r="K48" s="43">
        <f>SUM(F48-J48)</f>
        <v>2</v>
      </c>
    </row>
    <row r="49" spans="1:11" ht="21.75" customHeight="1" thickBot="1">
      <c r="A49" s="51" t="s">
        <v>6</v>
      </c>
      <c r="B49" s="52">
        <f>SUM(B44:B48)</f>
        <v>225</v>
      </c>
      <c r="C49" s="92">
        <f>SUM(C44:C48)</f>
        <v>110</v>
      </c>
      <c r="D49" s="54">
        <f>SUM(D44:D48)</f>
        <v>62</v>
      </c>
      <c r="E49" s="56">
        <f>SUM(E44:E48)</f>
        <v>4</v>
      </c>
      <c r="F49" s="55">
        <f t="shared" si="9"/>
        <v>176</v>
      </c>
      <c r="G49" s="53">
        <f>SUM(G44:G48)</f>
        <v>104</v>
      </c>
      <c r="H49" s="53">
        <f>SUM(H44:H48)</f>
        <v>56</v>
      </c>
      <c r="I49" s="53">
        <f>SUM(I44:I48)</f>
        <v>4</v>
      </c>
      <c r="J49" s="93">
        <f>SUM(J44:J48)</f>
        <v>164</v>
      </c>
      <c r="K49" s="58">
        <f>SUM(K44:K48)</f>
        <v>12</v>
      </c>
    </row>
    <row r="50" spans="1:11" ht="21.75" customHeight="1" thickTop="1">
      <c r="A50" s="60" t="s">
        <v>120</v>
      </c>
      <c r="B50" s="94"/>
      <c r="C50" s="95"/>
      <c r="D50" s="96"/>
      <c r="E50" s="96"/>
      <c r="F50" s="97"/>
      <c r="G50" s="95"/>
      <c r="H50" s="96"/>
      <c r="I50" s="98"/>
      <c r="J50" s="99"/>
      <c r="K50" s="66"/>
    </row>
    <row r="51" spans="1:11" ht="21.75" customHeight="1">
      <c r="A51" s="28" t="s">
        <v>165</v>
      </c>
      <c r="B51" s="29">
        <v>100</v>
      </c>
      <c r="C51" s="30">
        <v>0</v>
      </c>
      <c r="D51" s="31">
        <v>99</v>
      </c>
      <c r="E51" s="31">
        <v>19</v>
      </c>
      <c r="F51" s="32">
        <f>SUM(C51+D51+E51)</f>
        <v>118</v>
      </c>
      <c r="G51" s="30">
        <v>0</v>
      </c>
      <c r="H51" s="31">
        <v>94</v>
      </c>
      <c r="I51" s="33">
        <v>19</v>
      </c>
      <c r="J51" s="34">
        <f>SUM(G51+H51+I51)</f>
        <v>113</v>
      </c>
      <c r="K51" s="35">
        <f>SUM(F51-J51)</f>
        <v>5</v>
      </c>
    </row>
    <row r="52" spans="1:11" ht="21.75" customHeight="1">
      <c r="A52" s="36" t="s">
        <v>166</v>
      </c>
      <c r="B52" s="37">
        <v>60</v>
      </c>
      <c r="C52" s="38">
        <v>0</v>
      </c>
      <c r="D52" s="39">
        <v>34</v>
      </c>
      <c r="E52" s="39">
        <v>26</v>
      </c>
      <c r="F52" s="40">
        <f>SUM(C52+D52+E52)</f>
        <v>60</v>
      </c>
      <c r="G52" s="38">
        <v>0</v>
      </c>
      <c r="H52" s="39">
        <v>32</v>
      </c>
      <c r="I52" s="41">
        <v>25</v>
      </c>
      <c r="J52" s="42">
        <f>SUM(G52+H52+I52)</f>
        <v>57</v>
      </c>
      <c r="K52" s="43">
        <f>SUM(F52-J52)</f>
        <v>3</v>
      </c>
    </row>
    <row r="53" spans="1:11" ht="21.75" customHeight="1">
      <c r="A53" s="36" t="s">
        <v>167</v>
      </c>
      <c r="B53" s="37">
        <v>60</v>
      </c>
      <c r="C53" s="38">
        <v>0</v>
      </c>
      <c r="D53" s="39">
        <v>36</v>
      </c>
      <c r="E53" s="39">
        <v>29</v>
      </c>
      <c r="F53" s="40">
        <f>SUM(C53+D53+E53)</f>
        <v>65</v>
      </c>
      <c r="G53" s="38">
        <v>0</v>
      </c>
      <c r="H53" s="39">
        <v>32</v>
      </c>
      <c r="I53" s="41">
        <v>29</v>
      </c>
      <c r="J53" s="42">
        <f>SUM(G53+H53+I53)</f>
        <v>61</v>
      </c>
      <c r="K53" s="43">
        <f>SUM(F53-J53)</f>
        <v>4</v>
      </c>
    </row>
    <row r="54" spans="1:11" ht="21.75" customHeight="1">
      <c r="A54" s="36" t="s">
        <v>168</v>
      </c>
      <c r="B54" s="37">
        <v>60</v>
      </c>
      <c r="C54" s="38">
        <v>0</v>
      </c>
      <c r="D54" s="39">
        <v>24</v>
      </c>
      <c r="E54" s="39">
        <v>26</v>
      </c>
      <c r="F54" s="40">
        <f>SUM(C54+D54+E54)</f>
        <v>50</v>
      </c>
      <c r="G54" s="38">
        <v>0</v>
      </c>
      <c r="H54" s="39">
        <v>22</v>
      </c>
      <c r="I54" s="41">
        <v>26</v>
      </c>
      <c r="J54" s="42">
        <f>SUM(G54+H54+I54)</f>
        <v>48</v>
      </c>
      <c r="K54" s="43">
        <f>SUM(F54-J54)</f>
        <v>2</v>
      </c>
    </row>
    <row r="55" spans="1:11" ht="21.75" customHeight="1">
      <c r="A55" s="44" t="s">
        <v>169</v>
      </c>
      <c r="B55" s="45">
        <v>120</v>
      </c>
      <c r="C55" s="46">
        <v>8</v>
      </c>
      <c r="D55" s="47">
        <v>71</v>
      </c>
      <c r="E55" s="47">
        <v>40</v>
      </c>
      <c r="F55" s="100">
        <f>SUM(C55+D55+E55)</f>
        <v>119</v>
      </c>
      <c r="G55" s="46">
        <v>3</v>
      </c>
      <c r="H55" s="47">
        <v>65</v>
      </c>
      <c r="I55" s="49">
        <v>40</v>
      </c>
      <c r="J55" s="101">
        <f>SUM(G55+H55+I55)</f>
        <v>108</v>
      </c>
      <c r="K55" s="43">
        <f>SUM(F55-J55)</f>
        <v>11</v>
      </c>
    </row>
    <row r="56" spans="1:11" ht="21.75" customHeight="1" thickBot="1">
      <c r="A56" s="51" t="s">
        <v>6</v>
      </c>
      <c r="B56" s="52">
        <f aca="true" t="shared" si="10" ref="B56:K56">SUM(B51:B55)</f>
        <v>400</v>
      </c>
      <c r="C56" s="53">
        <f t="shared" si="10"/>
        <v>8</v>
      </c>
      <c r="D56" s="54">
        <f t="shared" si="10"/>
        <v>264</v>
      </c>
      <c r="E56" s="54">
        <f t="shared" si="10"/>
        <v>140</v>
      </c>
      <c r="F56" s="102">
        <f t="shared" si="10"/>
        <v>412</v>
      </c>
      <c r="G56" s="53">
        <f t="shared" si="10"/>
        <v>3</v>
      </c>
      <c r="H56" s="54">
        <f t="shared" si="10"/>
        <v>245</v>
      </c>
      <c r="I56" s="56">
        <f t="shared" si="10"/>
        <v>139</v>
      </c>
      <c r="J56" s="57">
        <f t="shared" si="10"/>
        <v>387</v>
      </c>
      <c r="K56" s="58">
        <f t="shared" si="10"/>
        <v>25</v>
      </c>
    </row>
    <row r="57" spans="1:11" ht="21.75" customHeight="1" thickBot="1" thickTop="1">
      <c r="A57" s="472" t="s">
        <v>206</v>
      </c>
      <c r="B57" s="473">
        <f aca="true" t="shared" si="11" ref="B57:K57">SUM(B20+B33+B36+B49+B56)</f>
        <v>2000</v>
      </c>
      <c r="C57" s="474">
        <f t="shared" si="11"/>
        <v>219</v>
      </c>
      <c r="D57" s="475">
        <f t="shared" si="11"/>
        <v>1354</v>
      </c>
      <c r="E57" s="476">
        <f t="shared" si="11"/>
        <v>504</v>
      </c>
      <c r="F57" s="477">
        <f t="shared" si="11"/>
        <v>2077</v>
      </c>
      <c r="G57" s="474">
        <f t="shared" si="11"/>
        <v>202</v>
      </c>
      <c r="H57" s="475">
        <f t="shared" si="11"/>
        <v>1260</v>
      </c>
      <c r="I57" s="476">
        <f t="shared" si="11"/>
        <v>498</v>
      </c>
      <c r="J57" s="478">
        <f t="shared" si="11"/>
        <v>1960</v>
      </c>
      <c r="K57" s="479">
        <f t="shared" si="11"/>
        <v>117</v>
      </c>
    </row>
    <row r="58" spans="1:11" ht="21.75" customHeight="1" thickTop="1">
      <c r="A58" s="71"/>
      <c r="B58" s="104"/>
      <c r="C58" s="71"/>
      <c r="D58" s="71"/>
      <c r="E58" s="71"/>
      <c r="F58" s="104"/>
      <c r="G58" s="71"/>
      <c r="H58" s="71"/>
      <c r="I58" s="71"/>
      <c r="J58" s="71"/>
      <c r="K58" s="71"/>
    </row>
    <row r="59" spans="1:11" ht="21.75" customHeight="1">
      <c r="A59" s="642" t="s">
        <v>309</v>
      </c>
      <c r="B59" s="642"/>
      <c r="C59" s="642"/>
      <c r="D59" s="642"/>
      <c r="E59" s="642"/>
      <c r="F59" s="642"/>
      <c r="G59" s="642"/>
      <c r="H59" s="642"/>
      <c r="I59" s="642"/>
      <c r="J59" s="642"/>
      <c r="K59" s="642"/>
    </row>
    <row r="60" spans="1:11" ht="21.75" customHeight="1" thickBot="1">
      <c r="A60" s="351"/>
      <c r="B60" s="351"/>
      <c r="C60" s="351"/>
      <c r="D60" s="351"/>
      <c r="E60" s="351"/>
      <c r="F60" s="351"/>
      <c r="G60" s="351"/>
      <c r="H60" s="351"/>
      <c r="I60" s="351"/>
      <c r="J60" s="351"/>
      <c r="K60" s="10" t="s">
        <v>310</v>
      </c>
    </row>
    <row r="61" spans="1:11" ht="21.75" customHeight="1">
      <c r="A61" s="660" t="s">
        <v>214</v>
      </c>
      <c r="B61" s="662" t="s">
        <v>107</v>
      </c>
      <c r="C61" s="664" t="s">
        <v>204</v>
      </c>
      <c r="D61" s="647"/>
      <c r="E61" s="647"/>
      <c r="F61" s="665"/>
      <c r="G61" s="647" t="s">
        <v>108</v>
      </c>
      <c r="H61" s="647"/>
      <c r="I61" s="647"/>
      <c r="J61" s="648"/>
      <c r="K61" s="352" t="s">
        <v>109</v>
      </c>
    </row>
    <row r="62" spans="1:11" ht="21.75" customHeight="1" thickBot="1">
      <c r="A62" s="661"/>
      <c r="B62" s="663"/>
      <c r="C62" s="353" t="s">
        <v>110</v>
      </c>
      <c r="D62" s="354" t="s">
        <v>111</v>
      </c>
      <c r="E62" s="355" t="s">
        <v>311</v>
      </c>
      <c r="F62" s="356" t="s">
        <v>6</v>
      </c>
      <c r="G62" s="357" t="s">
        <v>110</v>
      </c>
      <c r="H62" s="354" t="s">
        <v>111</v>
      </c>
      <c r="I62" s="355" t="s">
        <v>311</v>
      </c>
      <c r="J62" s="358" t="s">
        <v>6</v>
      </c>
      <c r="K62" s="359" t="s">
        <v>113</v>
      </c>
    </row>
    <row r="63" spans="1:11" ht="21.75" customHeight="1">
      <c r="A63" s="360" t="s">
        <v>79</v>
      </c>
      <c r="B63" s="361"/>
      <c r="C63" s="362"/>
      <c r="D63" s="363"/>
      <c r="E63" s="364"/>
      <c r="F63" s="365"/>
      <c r="G63" s="364"/>
      <c r="H63" s="363"/>
      <c r="I63" s="364"/>
      <c r="J63" s="366"/>
      <c r="K63" s="367"/>
    </row>
    <row r="64" spans="1:11" ht="21.75" customHeight="1">
      <c r="A64" s="368" t="s">
        <v>312</v>
      </c>
      <c r="B64" s="369"/>
      <c r="C64" s="370"/>
      <c r="D64" s="371"/>
      <c r="E64" s="371"/>
      <c r="F64" s="372"/>
      <c r="G64" s="373"/>
      <c r="H64" s="371"/>
      <c r="I64" s="374"/>
      <c r="J64" s="375"/>
      <c r="K64" s="376"/>
    </row>
    <row r="65" spans="1:11" ht="21.75" customHeight="1">
      <c r="A65" s="377" t="s">
        <v>313</v>
      </c>
      <c r="B65" s="378">
        <v>40</v>
      </c>
      <c r="C65" s="379">
        <v>3</v>
      </c>
      <c r="D65" s="380">
        <v>13</v>
      </c>
      <c r="E65" s="380">
        <v>11</v>
      </c>
      <c r="F65" s="381">
        <f>SUM(C65:E65)</f>
        <v>27</v>
      </c>
      <c r="G65" s="382">
        <v>3</v>
      </c>
      <c r="H65" s="380">
        <v>13</v>
      </c>
      <c r="I65" s="383">
        <v>9</v>
      </c>
      <c r="J65" s="384">
        <f>SUM(G65:I65)</f>
        <v>25</v>
      </c>
      <c r="K65" s="385">
        <f>SUM(F65-J65)</f>
        <v>2</v>
      </c>
    </row>
    <row r="66" spans="1:11" ht="21.75" customHeight="1">
      <c r="A66" s="377" t="s">
        <v>314</v>
      </c>
      <c r="B66" s="378">
        <v>60</v>
      </c>
      <c r="C66" s="379">
        <v>2</v>
      </c>
      <c r="D66" s="380">
        <v>30</v>
      </c>
      <c r="E66" s="380">
        <v>18</v>
      </c>
      <c r="F66" s="381">
        <f aca="true" t="shared" si="12" ref="F66:F76">SUM(C66:E66)</f>
        <v>50</v>
      </c>
      <c r="G66" s="382">
        <v>2</v>
      </c>
      <c r="H66" s="380">
        <v>29</v>
      </c>
      <c r="I66" s="383">
        <v>15</v>
      </c>
      <c r="J66" s="384">
        <f aca="true" t="shared" si="13" ref="J66:J76">SUM(G66:I66)</f>
        <v>46</v>
      </c>
      <c r="K66" s="385">
        <f aca="true" t="shared" si="14" ref="K66:K76">SUM(F66-J66)</f>
        <v>4</v>
      </c>
    </row>
    <row r="67" spans="1:11" ht="21.75" customHeight="1">
      <c r="A67" s="377" t="s">
        <v>315</v>
      </c>
      <c r="B67" s="378">
        <v>40</v>
      </c>
      <c r="C67" s="379">
        <v>0</v>
      </c>
      <c r="D67" s="380">
        <v>9</v>
      </c>
      <c r="E67" s="380">
        <v>1</v>
      </c>
      <c r="F67" s="381">
        <f t="shared" si="12"/>
        <v>10</v>
      </c>
      <c r="G67" s="382">
        <v>0</v>
      </c>
      <c r="H67" s="380">
        <v>7</v>
      </c>
      <c r="I67" s="383">
        <v>1</v>
      </c>
      <c r="J67" s="384">
        <f t="shared" si="13"/>
        <v>8</v>
      </c>
      <c r="K67" s="385">
        <f t="shared" si="14"/>
        <v>2</v>
      </c>
    </row>
    <row r="68" spans="1:11" ht="21.75" customHeight="1">
      <c r="A68" s="377" t="s">
        <v>316</v>
      </c>
      <c r="B68" s="378">
        <v>40</v>
      </c>
      <c r="C68" s="379">
        <v>1</v>
      </c>
      <c r="D68" s="380">
        <v>15</v>
      </c>
      <c r="E68" s="380">
        <v>11</v>
      </c>
      <c r="F68" s="381">
        <f t="shared" si="12"/>
        <v>27</v>
      </c>
      <c r="G68" s="382">
        <v>1</v>
      </c>
      <c r="H68" s="380">
        <v>11</v>
      </c>
      <c r="I68" s="383">
        <v>9</v>
      </c>
      <c r="J68" s="384">
        <f t="shared" si="13"/>
        <v>21</v>
      </c>
      <c r="K68" s="385">
        <f t="shared" si="14"/>
        <v>6</v>
      </c>
    </row>
    <row r="69" spans="1:11" ht="21.75" customHeight="1">
      <c r="A69" s="377" t="s">
        <v>317</v>
      </c>
      <c r="B69" s="378">
        <v>60</v>
      </c>
      <c r="C69" s="379">
        <v>1</v>
      </c>
      <c r="D69" s="380">
        <v>24</v>
      </c>
      <c r="E69" s="380">
        <v>18</v>
      </c>
      <c r="F69" s="381">
        <f t="shared" si="12"/>
        <v>43</v>
      </c>
      <c r="G69" s="382">
        <v>1</v>
      </c>
      <c r="H69" s="380">
        <v>24</v>
      </c>
      <c r="I69" s="383">
        <v>13</v>
      </c>
      <c r="J69" s="384">
        <f t="shared" si="13"/>
        <v>38</v>
      </c>
      <c r="K69" s="385">
        <f t="shared" si="14"/>
        <v>5</v>
      </c>
    </row>
    <row r="70" spans="1:11" ht="21.75" customHeight="1">
      <c r="A70" s="377" t="s">
        <v>318</v>
      </c>
      <c r="B70" s="378">
        <v>40</v>
      </c>
      <c r="C70" s="379">
        <v>0</v>
      </c>
      <c r="D70" s="380">
        <v>6</v>
      </c>
      <c r="E70" s="380">
        <v>1</v>
      </c>
      <c r="F70" s="381">
        <f>SUM(C70:E70)</f>
        <v>7</v>
      </c>
      <c r="G70" s="382">
        <v>0</v>
      </c>
      <c r="H70" s="380">
        <v>6</v>
      </c>
      <c r="I70" s="383">
        <v>0</v>
      </c>
      <c r="J70" s="384">
        <f>SUM(G70:I70)</f>
        <v>6</v>
      </c>
      <c r="K70" s="385">
        <f>SUM(F70-J70)</f>
        <v>1</v>
      </c>
    </row>
    <row r="71" spans="1:11" ht="21.75" customHeight="1">
      <c r="A71" s="377" t="s">
        <v>319</v>
      </c>
      <c r="B71" s="378">
        <v>60</v>
      </c>
      <c r="C71" s="379">
        <v>0</v>
      </c>
      <c r="D71" s="380">
        <v>14</v>
      </c>
      <c r="E71" s="380">
        <v>6</v>
      </c>
      <c r="F71" s="381">
        <f t="shared" si="12"/>
        <v>20</v>
      </c>
      <c r="G71" s="382">
        <v>0</v>
      </c>
      <c r="H71" s="380">
        <v>12</v>
      </c>
      <c r="I71" s="383">
        <v>5</v>
      </c>
      <c r="J71" s="384">
        <f t="shared" si="13"/>
        <v>17</v>
      </c>
      <c r="K71" s="385">
        <f t="shared" si="14"/>
        <v>3</v>
      </c>
    </row>
    <row r="72" spans="1:11" ht="21.75" customHeight="1">
      <c r="A72" s="377" t="s">
        <v>320</v>
      </c>
      <c r="B72" s="378">
        <v>40</v>
      </c>
      <c r="C72" s="379">
        <v>0</v>
      </c>
      <c r="D72" s="380">
        <v>8</v>
      </c>
      <c r="E72" s="380">
        <v>3</v>
      </c>
      <c r="F72" s="381">
        <f t="shared" si="12"/>
        <v>11</v>
      </c>
      <c r="G72" s="382">
        <v>0</v>
      </c>
      <c r="H72" s="380">
        <v>7</v>
      </c>
      <c r="I72" s="383">
        <v>3</v>
      </c>
      <c r="J72" s="384">
        <f t="shared" si="13"/>
        <v>10</v>
      </c>
      <c r="K72" s="385">
        <f t="shared" si="14"/>
        <v>1</v>
      </c>
    </row>
    <row r="73" spans="1:11" ht="21.75" customHeight="1">
      <c r="A73" s="386" t="s">
        <v>321</v>
      </c>
      <c r="B73" s="378">
        <v>60</v>
      </c>
      <c r="C73" s="379">
        <v>0</v>
      </c>
      <c r="D73" s="380">
        <v>12</v>
      </c>
      <c r="E73" s="380">
        <v>12</v>
      </c>
      <c r="F73" s="381">
        <f t="shared" si="12"/>
        <v>24</v>
      </c>
      <c r="G73" s="382">
        <v>0</v>
      </c>
      <c r="H73" s="380">
        <v>9</v>
      </c>
      <c r="I73" s="383">
        <v>7</v>
      </c>
      <c r="J73" s="384">
        <f t="shared" si="13"/>
        <v>16</v>
      </c>
      <c r="K73" s="385">
        <f t="shared" si="14"/>
        <v>8</v>
      </c>
    </row>
    <row r="74" spans="1:11" ht="21.75" customHeight="1">
      <c r="A74" s="377" t="s">
        <v>322</v>
      </c>
      <c r="B74" s="378">
        <v>40</v>
      </c>
      <c r="C74" s="379">
        <v>0</v>
      </c>
      <c r="D74" s="380">
        <v>8</v>
      </c>
      <c r="E74" s="380">
        <v>0</v>
      </c>
      <c r="F74" s="381">
        <f t="shared" si="12"/>
        <v>8</v>
      </c>
      <c r="G74" s="382">
        <v>0</v>
      </c>
      <c r="H74" s="380">
        <v>8</v>
      </c>
      <c r="I74" s="383">
        <v>0</v>
      </c>
      <c r="J74" s="384">
        <f t="shared" si="13"/>
        <v>8</v>
      </c>
      <c r="K74" s="385">
        <f t="shared" si="14"/>
        <v>0</v>
      </c>
    </row>
    <row r="75" spans="1:11" ht="21.75" customHeight="1">
      <c r="A75" s="377" t="s">
        <v>323</v>
      </c>
      <c r="B75" s="378">
        <v>60</v>
      </c>
      <c r="C75" s="379">
        <v>0</v>
      </c>
      <c r="D75" s="380">
        <v>18</v>
      </c>
      <c r="E75" s="380">
        <v>7</v>
      </c>
      <c r="F75" s="381">
        <f t="shared" si="12"/>
        <v>25</v>
      </c>
      <c r="G75" s="382">
        <v>0</v>
      </c>
      <c r="H75" s="380">
        <v>13</v>
      </c>
      <c r="I75" s="383">
        <v>4</v>
      </c>
      <c r="J75" s="384">
        <f t="shared" si="13"/>
        <v>17</v>
      </c>
      <c r="K75" s="385">
        <f t="shared" si="14"/>
        <v>8</v>
      </c>
    </row>
    <row r="76" spans="1:11" ht="21.75" customHeight="1">
      <c r="A76" s="377" t="s">
        <v>324</v>
      </c>
      <c r="B76" s="378">
        <v>40</v>
      </c>
      <c r="C76" s="379">
        <v>0</v>
      </c>
      <c r="D76" s="380">
        <v>4</v>
      </c>
      <c r="E76" s="380">
        <v>4</v>
      </c>
      <c r="F76" s="381">
        <f t="shared" si="12"/>
        <v>8</v>
      </c>
      <c r="G76" s="382">
        <v>0</v>
      </c>
      <c r="H76" s="380">
        <v>3</v>
      </c>
      <c r="I76" s="383">
        <v>2</v>
      </c>
      <c r="J76" s="384">
        <f t="shared" si="13"/>
        <v>5</v>
      </c>
      <c r="K76" s="385">
        <f t="shared" si="14"/>
        <v>3</v>
      </c>
    </row>
    <row r="77" spans="1:11" ht="21.75" customHeight="1" thickBot="1">
      <c r="A77" s="387" t="s">
        <v>6</v>
      </c>
      <c r="B77" s="388">
        <f aca="true" t="shared" si="15" ref="B77:K77">SUM(B65:B76)</f>
        <v>580</v>
      </c>
      <c r="C77" s="389">
        <f t="shared" si="15"/>
        <v>7</v>
      </c>
      <c r="D77" s="390">
        <f t="shared" si="15"/>
        <v>161</v>
      </c>
      <c r="E77" s="390">
        <f t="shared" si="15"/>
        <v>92</v>
      </c>
      <c r="F77" s="391">
        <f t="shared" si="15"/>
        <v>260</v>
      </c>
      <c r="G77" s="392">
        <f t="shared" si="15"/>
        <v>7</v>
      </c>
      <c r="H77" s="390">
        <f t="shared" si="15"/>
        <v>142</v>
      </c>
      <c r="I77" s="393">
        <f t="shared" si="15"/>
        <v>68</v>
      </c>
      <c r="J77" s="394">
        <f t="shared" si="15"/>
        <v>217</v>
      </c>
      <c r="K77" s="395">
        <f t="shared" si="15"/>
        <v>43</v>
      </c>
    </row>
    <row r="78" spans="1:11" ht="21.75" customHeight="1" thickTop="1">
      <c r="A78" s="396" t="s">
        <v>325</v>
      </c>
      <c r="B78" s="397"/>
      <c r="C78" s="398"/>
      <c r="D78" s="399"/>
      <c r="E78" s="399"/>
      <c r="F78" s="372"/>
      <c r="G78" s="400"/>
      <c r="H78" s="399"/>
      <c r="I78" s="401"/>
      <c r="J78" s="375"/>
      <c r="K78" s="385"/>
    </row>
    <row r="79" spans="1:11" ht="21.75" customHeight="1">
      <c r="A79" s="402" t="s">
        <v>326</v>
      </c>
      <c r="B79" s="171">
        <v>40</v>
      </c>
      <c r="C79" s="379">
        <v>10</v>
      </c>
      <c r="D79" s="380">
        <v>2</v>
      </c>
      <c r="E79" s="380">
        <v>1</v>
      </c>
      <c r="F79" s="381">
        <f>SUM(C79:E79)</f>
        <v>13</v>
      </c>
      <c r="G79" s="379">
        <v>8</v>
      </c>
      <c r="H79" s="380">
        <v>2</v>
      </c>
      <c r="I79" s="380">
        <v>1</v>
      </c>
      <c r="J79" s="384">
        <f>SUM(G79:I79)</f>
        <v>11</v>
      </c>
      <c r="K79" s="385">
        <f>SUM(F79-J79)</f>
        <v>2</v>
      </c>
    </row>
    <row r="80" spans="1:11" ht="21.75" customHeight="1">
      <c r="A80" s="402" t="s">
        <v>327</v>
      </c>
      <c r="B80" s="171">
        <v>40</v>
      </c>
      <c r="C80" s="379">
        <v>8</v>
      </c>
      <c r="D80" s="380">
        <v>4</v>
      </c>
      <c r="E80" s="380">
        <v>1</v>
      </c>
      <c r="F80" s="381">
        <f>SUM(C80:E80)</f>
        <v>13</v>
      </c>
      <c r="G80" s="382">
        <v>8</v>
      </c>
      <c r="H80" s="380">
        <v>4</v>
      </c>
      <c r="I80" s="383">
        <v>1</v>
      </c>
      <c r="J80" s="384">
        <f>SUM(G80:I80)</f>
        <v>13</v>
      </c>
      <c r="K80" s="385">
        <f>SUM(F80-J80)</f>
        <v>0</v>
      </c>
    </row>
    <row r="81" spans="1:11" ht="21.75" customHeight="1">
      <c r="A81" s="403" t="s">
        <v>328</v>
      </c>
      <c r="B81" s="404">
        <v>40</v>
      </c>
      <c r="C81" s="405">
        <v>11</v>
      </c>
      <c r="D81" s="406">
        <v>9</v>
      </c>
      <c r="E81" s="406">
        <v>8</v>
      </c>
      <c r="F81" s="381">
        <f>SUM(C81:E81)</f>
        <v>28</v>
      </c>
      <c r="G81" s="407">
        <v>10</v>
      </c>
      <c r="H81" s="406">
        <v>8</v>
      </c>
      <c r="I81" s="408">
        <v>5</v>
      </c>
      <c r="J81" s="384">
        <f>SUM(G81:I81)</f>
        <v>23</v>
      </c>
      <c r="K81" s="385">
        <f>SUM(F81-J81)</f>
        <v>5</v>
      </c>
    </row>
    <row r="82" spans="1:11" ht="21.75" customHeight="1">
      <c r="A82" s="403" t="s">
        <v>329</v>
      </c>
      <c r="B82" s="404">
        <v>60</v>
      </c>
      <c r="C82" s="405">
        <v>12</v>
      </c>
      <c r="D82" s="406">
        <v>11</v>
      </c>
      <c r="E82" s="406">
        <v>6</v>
      </c>
      <c r="F82" s="381">
        <f>SUM(C82:E82)</f>
        <v>29</v>
      </c>
      <c r="G82" s="407">
        <v>10</v>
      </c>
      <c r="H82" s="406">
        <v>10</v>
      </c>
      <c r="I82" s="408">
        <v>6</v>
      </c>
      <c r="J82" s="384">
        <f>SUM(G82:I82)</f>
        <v>26</v>
      </c>
      <c r="K82" s="385">
        <f>SUM(F82-J82)</f>
        <v>3</v>
      </c>
    </row>
    <row r="83" spans="1:11" ht="21.75" customHeight="1" thickBot="1">
      <c r="A83" s="387" t="s">
        <v>6</v>
      </c>
      <c r="B83" s="388">
        <f aca="true" t="shared" si="16" ref="B83:K83">SUM(B79:B82)</f>
        <v>180</v>
      </c>
      <c r="C83" s="389">
        <f t="shared" si="16"/>
        <v>41</v>
      </c>
      <c r="D83" s="390">
        <f t="shared" si="16"/>
        <v>26</v>
      </c>
      <c r="E83" s="390">
        <f t="shared" si="16"/>
        <v>16</v>
      </c>
      <c r="F83" s="409">
        <f t="shared" si="16"/>
        <v>83</v>
      </c>
      <c r="G83" s="392">
        <f t="shared" si="16"/>
        <v>36</v>
      </c>
      <c r="H83" s="390">
        <f t="shared" si="16"/>
        <v>24</v>
      </c>
      <c r="I83" s="393">
        <f t="shared" si="16"/>
        <v>13</v>
      </c>
      <c r="J83" s="394">
        <f t="shared" si="16"/>
        <v>73</v>
      </c>
      <c r="K83" s="395">
        <f t="shared" si="16"/>
        <v>10</v>
      </c>
    </row>
    <row r="84" spans="1:11" ht="21.75" customHeight="1" thickTop="1">
      <c r="A84" s="410" t="s">
        <v>330</v>
      </c>
      <c r="B84" s="411"/>
      <c r="C84" s="370"/>
      <c r="D84" s="371"/>
      <c r="E84" s="371"/>
      <c r="F84" s="372"/>
      <c r="G84" s="373"/>
      <c r="H84" s="371"/>
      <c r="I84" s="374"/>
      <c r="J84" s="375"/>
      <c r="K84" s="376"/>
    </row>
    <row r="85" spans="1:11" ht="21.75" customHeight="1">
      <c r="A85" s="412" t="s">
        <v>331</v>
      </c>
      <c r="B85" s="171">
        <v>50</v>
      </c>
      <c r="C85" s="379">
        <v>11</v>
      </c>
      <c r="D85" s="380">
        <v>47</v>
      </c>
      <c r="E85" s="380">
        <v>16</v>
      </c>
      <c r="F85" s="381">
        <f>SUM(C85:E85)</f>
        <v>74</v>
      </c>
      <c r="G85" s="382">
        <v>9</v>
      </c>
      <c r="H85" s="380">
        <v>42</v>
      </c>
      <c r="I85" s="383">
        <v>13</v>
      </c>
      <c r="J85" s="384">
        <f>SUM(G85:I85)</f>
        <v>64</v>
      </c>
      <c r="K85" s="385">
        <f>SUM(F85-J85)</f>
        <v>10</v>
      </c>
    </row>
    <row r="86" spans="1:11" ht="21.75" customHeight="1">
      <c r="A86" s="402" t="s">
        <v>332</v>
      </c>
      <c r="B86" s="171">
        <v>60</v>
      </c>
      <c r="C86" s="379">
        <v>4</v>
      </c>
      <c r="D86" s="380">
        <v>34</v>
      </c>
      <c r="E86" s="380">
        <v>14</v>
      </c>
      <c r="F86" s="381">
        <f>SUM(C86:E86)</f>
        <v>52</v>
      </c>
      <c r="G86" s="382">
        <v>3</v>
      </c>
      <c r="H86" s="380">
        <v>28</v>
      </c>
      <c r="I86" s="383">
        <v>11</v>
      </c>
      <c r="J86" s="384">
        <f>SUM(G86:I86)</f>
        <v>42</v>
      </c>
      <c r="K86" s="385">
        <f>SUM(F86-J86)</f>
        <v>10</v>
      </c>
    </row>
    <row r="87" spans="1:11" ht="21.75" customHeight="1">
      <c r="A87" s="402" t="s">
        <v>333</v>
      </c>
      <c r="B87" s="171">
        <v>120</v>
      </c>
      <c r="C87" s="379">
        <v>6</v>
      </c>
      <c r="D87" s="380">
        <v>119</v>
      </c>
      <c r="E87" s="380">
        <v>24</v>
      </c>
      <c r="F87" s="381">
        <f>SUM(C87:E87)</f>
        <v>149</v>
      </c>
      <c r="G87" s="382">
        <v>6</v>
      </c>
      <c r="H87" s="380">
        <v>110</v>
      </c>
      <c r="I87" s="383">
        <v>21</v>
      </c>
      <c r="J87" s="384">
        <f>SUM(G87:I87)</f>
        <v>137</v>
      </c>
      <c r="K87" s="385">
        <f>SUM(F87-J87)</f>
        <v>12</v>
      </c>
    </row>
    <row r="88" spans="1:11" ht="21.75" customHeight="1">
      <c r="A88" s="403" t="s">
        <v>334</v>
      </c>
      <c r="B88" s="404">
        <v>60</v>
      </c>
      <c r="C88" s="405">
        <v>2</v>
      </c>
      <c r="D88" s="406">
        <v>46</v>
      </c>
      <c r="E88" s="406">
        <v>14</v>
      </c>
      <c r="F88" s="413">
        <f>SUM(C88:E88)</f>
        <v>62</v>
      </c>
      <c r="G88" s="414">
        <v>2</v>
      </c>
      <c r="H88" s="415">
        <v>38</v>
      </c>
      <c r="I88" s="416">
        <v>14</v>
      </c>
      <c r="J88" s="417">
        <f>SUM(G88:I88)</f>
        <v>54</v>
      </c>
      <c r="K88" s="385">
        <f>SUM(F88-J88)</f>
        <v>8</v>
      </c>
    </row>
    <row r="89" spans="1:11" ht="21.75" customHeight="1" thickBot="1">
      <c r="A89" s="387" t="s">
        <v>6</v>
      </c>
      <c r="B89" s="388">
        <f>SUM(B86:B88)</f>
        <v>240</v>
      </c>
      <c r="C89" s="418">
        <f aca="true" t="shared" si="17" ref="C89:K89">SUM(C85:C88)</f>
        <v>23</v>
      </c>
      <c r="D89" s="419">
        <f t="shared" si="17"/>
        <v>246</v>
      </c>
      <c r="E89" s="419">
        <f t="shared" si="17"/>
        <v>68</v>
      </c>
      <c r="F89" s="420">
        <f t="shared" si="17"/>
        <v>337</v>
      </c>
      <c r="G89" s="421">
        <f t="shared" si="17"/>
        <v>20</v>
      </c>
      <c r="H89" s="422">
        <f t="shared" si="17"/>
        <v>218</v>
      </c>
      <c r="I89" s="423">
        <f t="shared" si="17"/>
        <v>59</v>
      </c>
      <c r="J89" s="424">
        <f t="shared" si="17"/>
        <v>297</v>
      </c>
      <c r="K89" s="395">
        <f t="shared" si="17"/>
        <v>40</v>
      </c>
    </row>
    <row r="90" spans="1:11" ht="21.75" customHeight="1" thickTop="1">
      <c r="A90" s="410" t="s">
        <v>116</v>
      </c>
      <c r="B90" s="411"/>
      <c r="C90" s="425"/>
      <c r="D90" s="426"/>
      <c r="E90" s="426"/>
      <c r="F90" s="427"/>
      <c r="G90" s="428"/>
      <c r="H90" s="426"/>
      <c r="I90" s="429"/>
      <c r="J90" s="430"/>
      <c r="K90" s="376"/>
    </row>
    <row r="91" spans="1:11" ht="21.75" customHeight="1">
      <c r="A91" s="402" t="s">
        <v>335</v>
      </c>
      <c r="B91" s="171">
        <v>120</v>
      </c>
      <c r="C91" s="431">
        <v>0</v>
      </c>
      <c r="D91" s="432">
        <v>100</v>
      </c>
      <c r="E91" s="432">
        <v>8</v>
      </c>
      <c r="F91" s="433">
        <f>SUM(C91:E91)</f>
        <v>108</v>
      </c>
      <c r="G91" s="434">
        <v>0</v>
      </c>
      <c r="H91" s="432">
        <v>95</v>
      </c>
      <c r="I91" s="435">
        <v>7</v>
      </c>
      <c r="J91" s="436">
        <f>SUM(G91:I91)</f>
        <v>102</v>
      </c>
      <c r="K91" s="385">
        <f>SUM(F91-J91)</f>
        <v>6</v>
      </c>
    </row>
    <row r="92" spans="1:11" ht="21.75" customHeight="1">
      <c r="A92" s="437" t="s">
        <v>6</v>
      </c>
      <c r="B92" s="74">
        <f aca="true" t="shared" si="18" ref="B92:K92">SUM(B91:B91)</f>
        <v>120</v>
      </c>
      <c r="C92" s="438">
        <f t="shared" si="18"/>
        <v>0</v>
      </c>
      <c r="D92" s="439">
        <f t="shared" si="18"/>
        <v>100</v>
      </c>
      <c r="E92" s="439">
        <f t="shared" si="18"/>
        <v>8</v>
      </c>
      <c r="F92" s="440">
        <f t="shared" si="18"/>
        <v>108</v>
      </c>
      <c r="G92" s="441">
        <f t="shared" si="18"/>
        <v>0</v>
      </c>
      <c r="H92" s="439">
        <f t="shared" si="18"/>
        <v>95</v>
      </c>
      <c r="I92" s="442">
        <f t="shared" si="18"/>
        <v>7</v>
      </c>
      <c r="J92" s="443">
        <f t="shared" si="18"/>
        <v>102</v>
      </c>
      <c r="K92" s="444">
        <f t="shared" si="18"/>
        <v>6</v>
      </c>
    </row>
    <row r="93" spans="1:11" ht="28.5" customHeight="1" thickBot="1">
      <c r="A93" s="445" t="s">
        <v>336</v>
      </c>
      <c r="B93" s="446">
        <f>SUM(B77,B83,B89,B92)</f>
        <v>1120</v>
      </c>
      <c r="C93" s="447">
        <f>SUM(C77,C83,C89,C92)</f>
        <v>71</v>
      </c>
      <c r="D93" s="448">
        <f aca="true" t="shared" si="19" ref="D93:K93">SUM(D77,D83,D89,D92)</f>
        <v>533</v>
      </c>
      <c r="E93" s="448">
        <f t="shared" si="19"/>
        <v>184</v>
      </c>
      <c r="F93" s="449">
        <f t="shared" si="19"/>
        <v>788</v>
      </c>
      <c r="G93" s="450">
        <f t="shared" si="19"/>
        <v>63</v>
      </c>
      <c r="H93" s="448">
        <f t="shared" si="19"/>
        <v>479</v>
      </c>
      <c r="I93" s="451">
        <f t="shared" si="19"/>
        <v>147</v>
      </c>
      <c r="J93" s="452">
        <f t="shared" si="19"/>
        <v>689</v>
      </c>
      <c r="K93" s="453">
        <f t="shared" si="19"/>
        <v>99</v>
      </c>
    </row>
    <row r="94" spans="1:11" ht="21.75" customHeight="1" thickTop="1">
      <c r="A94" s="257"/>
      <c r="B94" s="257"/>
      <c r="C94" s="257"/>
      <c r="D94" s="257"/>
      <c r="E94" s="257"/>
      <c r="F94" s="257"/>
      <c r="G94" s="257"/>
      <c r="H94" s="257"/>
      <c r="I94" s="257"/>
      <c r="J94" s="257"/>
      <c r="K94" s="257"/>
    </row>
    <row r="95" spans="8:10" ht="21.75" customHeight="1">
      <c r="H95" s="656" t="s">
        <v>470</v>
      </c>
      <c r="I95" s="656"/>
      <c r="J95" s="185">
        <f>J57+J93</f>
        <v>2649</v>
      </c>
    </row>
    <row r="96" spans="8:10" ht="21.75" customHeight="1">
      <c r="H96" s="640"/>
      <c r="I96" s="640" t="s">
        <v>4</v>
      </c>
      <c r="J96" s="9">
        <v>754</v>
      </c>
    </row>
    <row r="97" spans="8:10" ht="21.75" customHeight="1">
      <c r="H97" s="640"/>
      <c r="I97" s="640" t="s">
        <v>5</v>
      </c>
      <c r="J97" s="9">
        <v>1895</v>
      </c>
    </row>
  </sheetData>
  <sheetProtection/>
  <mergeCells count="16">
    <mergeCell ref="H95:I95"/>
    <mergeCell ref="A2:K2"/>
    <mergeCell ref="A4:A5"/>
    <mergeCell ref="B4:B5"/>
    <mergeCell ref="C4:F4"/>
    <mergeCell ref="G4:J4"/>
    <mergeCell ref="A59:K59"/>
    <mergeCell ref="A61:A62"/>
    <mergeCell ref="B61:B62"/>
    <mergeCell ref="C61:F61"/>
    <mergeCell ref="G61:J61"/>
    <mergeCell ref="A38:K38"/>
    <mergeCell ref="A40:A41"/>
    <mergeCell ref="B40:B41"/>
    <mergeCell ref="C40:F40"/>
    <mergeCell ref="G40:J40"/>
  </mergeCells>
  <printOptions/>
  <pageMargins left="0.5905511811023623" right="0.1968503937007874" top="0.5118110236220472" bottom="0.2362204724409449" header="0.5118110236220472" footer="0.5118110236220472"/>
  <pageSetup horizontalDpi="600" verticalDpi="600" orientation="portrait" paperSize="9" r:id="rId1"/>
  <rowBreaks count="3" manualBreakCount="3">
    <brk id="36" max="255" man="1"/>
    <brk id="57" max="255" man="1"/>
    <brk id="93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A2:K115"/>
  <sheetViews>
    <sheetView showGridLines="0" zoomScalePageLayoutView="0" workbookViewId="0" topLeftCell="A94">
      <selection activeCell="B115" sqref="B115"/>
    </sheetView>
  </sheetViews>
  <sheetFormatPr defaultColWidth="9.00390625" defaultRowHeight="21.75" customHeight="1"/>
  <cols>
    <col min="1" max="1" width="30.125" style="9" customWidth="1"/>
    <col min="2" max="2" width="6.875" style="9" customWidth="1"/>
    <col min="3" max="3" width="6.75390625" style="9" customWidth="1"/>
    <col min="4" max="4" width="6.50390625" style="9" customWidth="1"/>
    <col min="5" max="5" width="7.125" style="9" customWidth="1"/>
    <col min="6" max="6" width="6.00390625" style="9" customWidth="1"/>
    <col min="7" max="7" width="6.375" style="9" customWidth="1"/>
    <col min="8" max="8" width="8.375" style="9" customWidth="1"/>
    <col min="9" max="9" width="8.125" style="9" customWidth="1"/>
    <col min="10" max="11" width="9.00390625" style="9" customWidth="1"/>
    <col min="12" max="12" width="6.625" style="9" customWidth="1"/>
    <col min="13" max="16384" width="9.00390625" style="9" customWidth="1"/>
  </cols>
  <sheetData>
    <row r="1" ht="16.5" customHeight="1"/>
    <row r="2" spans="1:9" ht="24.75" customHeight="1">
      <c r="A2" s="642" t="s">
        <v>246</v>
      </c>
      <c r="B2" s="642"/>
      <c r="C2" s="642"/>
      <c r="D2" s="642"/>
      <c r="E2" s="642"/>
      <c r="F2" s="642"/>
      <c r="G2" s="642"/>
      <c r="H2" s="642"/>
      <c r="I2" s="642"/>
    </row>
    <row r="3" spans="1:9" ht="25.5" customHeight="1">
      <c r="A3" s="642" t="s">
        <v>138</v>
      </c>
      <c r="B3" s="642"/>
      <c r="C3" s="642"/>
      <c r="D3" s="642"/>
      <c r="E3" s="642"/>
      <c r="F3" s="642"/>
      <c r="G3" s="642"/>
      <c r="H3" s="642"/>
      <c r="I3" s="642"/>
    </row>
    <row r="4" spans="2:9" ht="27" customHeight="1">
      <c r="B4" s="13"/>
      <c r="C4" s="10"/>
      <c r="D4" s="10"/>
      <c r="E4" s="10"/>
      <c r="F4" s="10"/>
      <c r="G4" s="10"/>
      <c r="H4" s="10"/>
      <c r="I4" s="13" t="s">
        <v>345</v>
      </c>
    </row>
    <row r="5" spans="1:9" ht="21.75" customHeight="1">
      <c r="A5" s="669" t="s">
        <v>170</v>
      </c>
      <c r="B5" s="671" t="s">
        <v>107</v>
      </c>
      <c r="C5" s="667" t="s">
        <v>204</v>
      </c>
      <c r="D5" s="653"/>
      <c r="E5" s="654"/>
      <c r="F5" s="653" t="s">
        <v>108</v>
      </c>
      <c r="G5" s="653"/>
      <c r="H5" s="653"/>
      <c r="I5" s="79" t="s">
        <v>109</v>
      </c>
    </row>
    <row r="6" spans="1:9" ht="21.75" customHeight="1">
      <c r="A6" s="670"/>
      <c r="B6" s="670"/>
      <c r="C6" s="113" t="s">
        <v>4</v>
      </c>
      <c r="D6" s="114" t="s">
        <v>5</v>
      </c>
      <c r="E6" s="115" t="s">
        <v>6</v>
      </c>
      <c r="F6" s="116" t="s">
        <v>4</v>
      </c>
      <c r="G6" s="114" t="s">
        <v>5</v>
      </c>
      <c r="H6" s="117" t="s">
        <v>7</v>
      </c>
      <c r="I6" s="118" t="s">
        <v>113</v>
      </c>
    </row>
    <row r="7" spans="1:9" ht="21.75" customHeight="1">
      <c r="A7" s="119" t="s">
        <v>67</v>
      </c>
      <c r="B7" s="120"/>
      <c r="C7" s="121"/>
      <c r="D7" s="24"/>
      <c r="E7" s="23"/>
      <c r="F7" s="122"/>
      <c r="G7" s="123"/>
      <c r="H7" s="124"/>
      <c r="I7" s="26"/>
    </row>
    <row r="8" spans="1:9" ht="21.75" customHeight="1">
      <c r="A8" s="125" t="s">
        <v>120</v>
      </c>
      <c r="B8" s="3"/>
      <c r="C8" s="121"/>
      <c r="D8" s="24"/>
      <c r="E8" s="23"/>
      <c r="F8" s="21"/>
      <c r="G8" s="24"/>
      <c r="H8" s="126"/>
      <c r="I8" s="26"/>
    </row>
    <row r="9" spans="1:9" ht="21.75" customHeight="1">
      <c r="A9" s="127" t="s">
        <v>165</v>
      </c>
      <c r="B9" s="110">
        <v>60</v>
      </c>
      <c r="C9" s="128">
        <v>1</v>
      </c>
      <c r="D9" s="33">
        <v>78</v>
      </c>
      <c r="E9" s="32">
        <f>SUM(C9+D9)</f>
        <v>79</v>
      </c>
      <c r="F9" s="30">
        <v>0</v>
      </c>
      <c r="G9" s="33">
        <v>66</v>
      </c>
      <c r="H9" s="81">
        <f>SUM(F9+G9)</f>
        <v>66</v>
      </c>
      <c r="I9" s="35">
        <v>13</v>
      </c>
    </row>
    <row r="10" spans="1:9" ht="21.75" customHeight="1">
      <c r="A10" s="127" t="s">
        <v>166</v>
      </c>
      <c r="B10" s="110">
        <v>60</v>
      </c>
      <c r="C10" s="128">
        <v>3</v>
      </c>
      <c r="D10" s="33">
        <v>27</v>
      </c>
      <c r="E10" s="40">
        <f>SUM(C10+D10)</f>
        <v>30</v>
      </c>
      <c r="F10" s="30">
        <v>3</v>
      </c>
      <c r="G10" s="33">
        <v>26</v>
      </c>
      <c r="H10" s="83">
        <f>SUM(F10+G10)</f>
        <v>29</v>
      </c>
      <c r="I10" s="35">
        <v>1</v>
      </c>
    </row>
    <row r="11" spans="1:9" ht="21.75" customHeight="1">
      <c r="A11" s="129" t="s">
        <v>167</v>
      </c>
      <c r="B11" s="130">
        <v>60</v>
      </c>
      <c r="C11" s="131">
        <v>12</v>
      </c>
      <c r="D11" s="41">
        <v>40</v>
      </c>
      <c r="E11" s="40">
        <f>SUM(C11+D11)</f>
        <v>52</v>
      </c>
      <c r="F11" s="38">
        <v>11</v>
      </c>
      <c r="G11" s="41">
        <v>33</v>
      </c>
      <c r="H11" s="83">
        <f>SUM(F11+G11)</f>
        <v>44</v>
      </c>
      <c r="I11" s="43">
        <v>8</v>
      </c>
    </row>
    <row r="12" spans="1:9" ht="21.75" customHeight="1">
      <c r="A12" s="132" t="s">
        <v>168</v>
      </c>
      <c r="B12" s="133">
        <v>60</v>
      </c>
      <c r="C12" s="134">
        <v>4</v>
      </c>
      <c r="D12" s="49">
        <v>36</v>
      </c>
      <c r="E12" s="48">
        <f>SUM(C12+D12)</f>
        <v>40</v>
      </c>
      <c r="F12" s="46">
        <v>3</v>
      </c>
      <c r="G12" s="49">
        <v>33</v>
      </c>
      <c r="H12" s="135">
        <f>SUM(F12+G12)</f>
        <v>36</v>
      </c>
      <c r="I12" s="136">
        <v>4</v>
      </c>
    </row>
    <row r="13" spans="1:9" ht="21.75" customHeight="1" thickBot="1">
      <c r="A13" s="137" t="s">
        <v>122</v>
      </c>
      <c r="B13" s="93">
        <f aca="true" t="shared" si="0" ref="B13:I13">SUM(B9:B12)</f>
        <v>240</v>
      </c>
      <c r="C13" s="138">
        <f t="shared" si="0"/>
        <v>20</v>
      </c>
      <c r="D13" s="56">
        <f t="shared" si="0"/>
        <v>181</v>
      </c>
      <c r="E13" s="55">
        <f t="shared" si="0"/>
        <v>201</v>
      </c>
      <c r="F13" s="53">
        <f t="shared" si="0"/>
        <v>17</v>
      </c>
      <c r="G13" s="56">
        <f t="shared" si="0"/>
        <v>158</v>
      </c>
      <c r="H13" s="57">
        <f t="shared" si="0"/>
        <v>175</v>
      </c>
      <c r="I13" s="58">
        <f t="shared" si="0"/>
        <v>26</v>
      </c>
    </row>
    <row r="14" spans="1:9" ht="21.75" customHeight="1" thickTop="1">
      <c r="A14" s="119" t="s">
        <v>123</v>
      </c>
      <c r="B14" s="139"/>
      <c r="C14" s="121"/>
      <c r="D14" s="24"/>
      <c r="E14" s="23"/>
      <c r="F14" s="21"/>
      <c r="G14" s="24"/>
      <c r="H14" s="126"/>
      <c r="I14" s="26"/>
    </row>
    <row r="15" spans="1:9" ht="21.75" customHeight="1">
      <c r="A15" s="125" t="s">
        <v>120</v>
      </c>
      <c r="B15" s="91"/>
      <c r="C15" s="121"/>
      <c r="D15" s="24"/>
      <c r="E15" s="23"/>
      <c r="F15" s="21"/>
      <c r="G15" s="24"/>
      <c r="H15" s="126"/>
      <c r="I15" s="26"/>
    </row>
    <row r="16" spans="1:9" ht="21.75" customHeight="1">
      <c r="A16" s="127" t="s">
        <v>275</v>
      </c>
      <c r="B16" s="110">
        <v>150</v>
      </c>
      <c r="C16" s="128">
        <v>7</v>
      </c>
      <c r="D16" s="33">
        <v>159</v>
      </c>
      <c r="E16" s="32">
        <f>SUM(C16+D16)</f>
        <v>166</v>
      </c>
      <c r="F16" s="30">
        <v>7</v>
      </c>
      <c r="G16" s="33">
        <v>142</v>
      </c>
      <c r="H16" s="81">
        <f>SUM(F16+G16)</f>
        <v>149</v>
      </c>
      <c r="I16" s="35">
        <v>17</v>
      </c>
    </row>
    <row r="17" spans="1:9" ht="21.75" customHeight="1">
      <c r="A17" s="127" t="s">
        <v>121</v>
      </c>
      <c r="B17" s="110">
        <v>60</v>
      </c>
      <c r="C17" s="128">
        <v>3</v>
      </c>
      <c r="D17" s="33">
        <v>14</v>
      </c>
      <c r="E17" s="40">
        <f>SUM(C17+D17)</f>
        <v>17</v>
      </c>
      <c r="F17" s="30">
        <v>2</v>
      </c>
      <c r="G17" s="33">
        <v>13</v>
      </c>
      <c r="H17" s="83">
        <f>SUM(F17+G17)</f>
        <v>15</v>
      </c>
      <c r="I17" s="35">
        <v>2</v>
      </c>
    </row>
    <row r="18" spans="1:9" ht="21.75" customHeight="1">
      <c r="A18" s="129" t="s">
        <v>276</v>
      </c>
      <c r="B18" s="108">
        <v>120</v>
      </c>
      <c r="C18" s="131">
        <v>6</v>
      </c>
      <c r="D18" s="41">
        <v>44</v>
      </c>
      <c r="E18" s="40">
        <f>SUM(C18+D18)</f>
        <v>50</v>
      </c>
      <c r="F18" s="38">
        <v>6</v>
      </c>
      <c r="G18" s="41">
        <v>37</v>
      </c>
      <c r="H18" s="83">
        <f>SUM(F18+G18)</f>
        <v>43</v>
      </c>
      <c r="I18" s="43">
        <v>7</v>
      </c>
    </row>
    <row r="19" spans="1:9" ht="21.75" customHeight="1" thickBot="1">
      <c r="A19" s="137" t="s">
        <v>6</v>
      </c>
      <c r="B19" s="138">
        <f>SUM(B16:B17)</f>
        <v>210</v>
      </c>
      <c r="C19" s="138">
        <f aca="true" t="shared" si="1" ref="C19:I19">SUM(C16:C18)</f>
        <v>16</v>
      </c>
      <c r="D19" s="56">
        <f t="shared" si="1"/>
        <v>217</v>
      </c>
      <c r="E19" s="55">
        <f t="shared" si="1"/>
        <v>233</v>
      </c>
      <c r="F19" s="140">
        <f t="shared" si="1"/>
        <v>15</v>
      </c>
      <c r="G19" s="56">
        <f t="shared" si="1"/>
        <v>192</v>
      </c>
      <c r="H19" s="57">
        <f t="shared" si="1"/>
        <v>207</v>
      </c>
      <c r="I19" s="58">
        <f t="shared" si="1"/>
        <v>26</v>
      </c>
    </row>
    <row r="20" spans="1:9" ht="21.75" customHeight="1" thickTop="1">
      <c r="A20" s="141" t="s">
        <v>116</v>
      </c>
      <c r="B20" s="142"/>
      <c r="C20" s="143"/>
      <c r="D20" s="64"/>
      <c r="E20" s="63"/>
      <c r="F20" s="61"/>
      <c r="G20" s="64"/>
      <c r="H20" s="144"/>
      <c r="I20" s="145"/>
    </row>
    <row r="21" spans="1:9" ht="21.75" customHeight="1">
      <c r="A21" s="146" t="s">
        <v>207</v>
      </c>
      <c r="B21" s="147">
        <v>40</v>
      </c>
      <c r="C21" s="148">
        <v>9</v>
      </c>
      <c r="D21" s="90">
        <v>2</v>
      </c>
      <c r="E21" s="149">
        <f>SUM(C21+D21)</f>
        <v>11</v>
      </c>
      <c r="F21" s="89">
        <v>6</v>
      </c>
      <c r="G21" s="90">
        <v>1</v>
      </c>
      <c r="H21" s="150">
        <f>SUM(F21+G21)</f>
        <v>7</v>
      </c>
      <c r="I21" s="151">
        <v>4</v>
      </c>
    </row>
    <row r="22" spans="1:9" ht="21.75" customHeight="1">
      <c r="A22" s="132" t="s">
        <v>208</v>
      </c>
      <c r="B22" s="133">
        <v>160</v>
      </c>
      <c r="C22" s="134">
        <v>76</v>
      </c>
      <c r="D22" s="49">
        <v>60</v>
      </c>
      <c r="E22" s="48">
        <f>SUM(C22+D22)</f>
        <v>136</v>
      </c>
      <c r="F22" s="46">
        <v>70</v>
      </c>
      <c r="G22" s="49">
        <v>55</v>
      </c>
      <c r="H22" s="135">
        <f>SUM(F22+G22)</f>
        <v>125</v>
      </c>
      <c r="I22" s="136">
        <v>11</v>
      </c>
    </row>
    <row r="23" spans="1:9" ht="21.75" customHeight="1">
      <c r="A23" s="105" t="s">
        <v>6</v>
      </c>
      <c r="B23" s="152">
        <f aca="true" t="shared" si="2" ref="B23:I23">SUM(B21:B22)</f>
        <v>200</v>
      </c>
      <c r="C23" s="153">
        <f t="shared" si="2"/>
        <v>85</v>
      </c>
      <c r="D23" s="154">
        <f t="shared" si="2"/>
        <v>62</v>
      </c>
      <c r="E23" s="155">
        <f t="shared" si="2"/>
        <v>147</v>
      </c>
      <c r="F23" s="156">
        <f t="shared" si="2"/>
        <v>76</v>
      </c>
      <c r="G23" s="154">
        <f t="shared" si="2"/>
        <v>56</v>
      </c>
      <c r="H23" s="157">
        <f t="shared" si="2"/>
        <v>132</v>
      </c>
      <c r="I23" s="158">
        <f t="shared" si="2"/>
        <v>15</v>
      </c>
    </row>
    <row r="24" spans="1:9" ht="21.75" customHeight="1" thickBot="1">
      <c r="A24" s="137" t="s">
        <v>124</v>
      </c>
      <c r="B24" s="138">
        <f aca="true" t="shared" si="3" ref="B24:I24">SUM(B19+B23)</f>
        <v>410</v>
      </c>
      <c r="C24" s="93">
        <f t="shared" si="3"/>
        <v>101</v>
      </c>
      <c r="D24" s="56">
        <f t="shared" si="3"/>
        <v>279</v>
      </c>
      <c r="E24" s="55">
        <f t="shared" si="3"/>
        <v>380</v>
      </c>
      <c r="F24" s="92">
        <f t="shared" si="3"/>
        <v>91</v>
      </c>
      <c r="G24" s="56">
        <f t="shared" si="3"/>
        <v>248</v>
      </c>
      <c r="H24" s="57">
        <f t="shared" si="3"/>
        <v>339</v>
      </c>
      <c r="I24" s="159">
        <f t="shared" si="3"/>
        <v>41</v>
      </c>
    </row>
    <row r="25" spans="1:9" ht="21.75" customHeight="1" thickBot="1" thickTop="1">
      <c r="A25" s="160" t="s">
        <v>7</v>
      </c>
      <c r="B25" s="138">
        <f aca="true" t="shared" si="4" ref="B25:I25">SUM(B13+B24)</f>
        <v>650</v>
      </c>
      <c r="C25" s="93">
        <f t="shared" si="4"/>
        <v>121</v>
      </c>
      <c r="D25" s="56">
        <f t="shared" si="4"/>
        <v>460</v>
      </c>
      <c r="E25" s="55">
        <f t="shared" si="4"/>
        <v>581</v>
      </c>
      <c r="F25" s="92">
        <f t="shared" si="4"/>
        <v>108</v>
      </c>
      <c r="G25" s="56">
        <f t="shared" si="4"/>
        <v>406</v>
      </c>
      <c r="H25" s="161">
        <f t="shared" si="4"/>
        <v>514</v>
      </c>
      <c r="I25" s="58">
        <f t="shared" si="4"/>
        <v>67</v>
      </c>
    </row>
    <row r="26" spans="2:9" ht="21.75" customHeight="1" thickTop="1">
      <c r="B26" s="10"/>
      <c r="C26" s="10"/>
      <c r="D26" s="10"/>
      <c r="E26" s="10"/>
      <c r="F26" s="10"/>
      <c r="G26" s="10"/>
      <c r="H26" s="10"/>
      <c r="I26" s="10"/>
    </row>
    <row r="27" spans="1:10" ht="21.75" customHeight="1">
      <c r="A27" s="668" t="s">
        <v>349</v>
      </c>
      <c r="B27" s="668"/>
      <c r="C27" s="668"/>
      <c r="D27" s="668"/>
      <c r="E27" s="668"/>
      <c r="F27" s="668"/>
      <c r="G27" s="668"/>
      <c r="H27" s="668"/>
      <c r="I27" s="668"/>
      <c r="J27" s="162"/>
    </row>
    <row r="28" spans="1:10" ht="21.75" customHeight="1">
      <c r="A28" s="668" t="s">
        <v>78</v>
      </c>
      <c r="B28" s="668"/>
      <c r="C28" s="668"/>
      <c r="D28" s="668"/>
      <c r="E28" s="668"/>
      <c r="F28" s="668"/>
      <c r="G28" s="668"/>
      <c r="H28" s="668"/>
      <c r="I28" s="668"/>
      <c r="J28" s="162"/>
    </row>
    <row r="29" spans="1:10" ht="25.5" customHeight="1">
      <c r="A29" s="163"/>
      <c r="B29" s="164"/>
      <c r="C29" s="10"/>
      <c r="D29" s="10"/>
      <c r="E29" s="10"/>
      <c r="I29" s="13" t="s">
        <v>347</v>
      </c>
      <c r="J29" s="162"/>
    </row>
    <row r="30" spans="1:10" ht="21.75" customHeight="1">
      <c r="A30" s="669" t="s">
        <v>171</v>
      </c>
      <c r="B30" s="671" t="s">
        <v>107</v>
      </c>
      <c r="C30" s="667" t="s">
        <v>204</v>
      </c>
      <c r="D30" s="653"/>
      <c r="E30" s="654"/>
      <c r="F30" s="653" t="s">
        <v>108</v>
      </c>
      <c r="G30" s="653"/>
      <c r="H30" s="653"/>
      <c r="I30" s="79" t="s">
        <v>109</v>
      </c>
      <c r="J30" s="162"/>
    </row>
    <row r="31" spans="1:10" ht="21.75" customHeight="1">
      <c r="A31" s="670"/>
      <c r="B31" s="670"/>
      <c r="C31" s="113" t="s">
        <v>4</v>
      </c>
      <c r="D31" s="17" t="s">
        <v>5</v>
      </c>
      <c r="E31" s="115" t="s">
        <v>6</v>
      </c>
      <c r="F31" s="165" t="s">
        <v>4</v>
      </c>
      <c r="G31" s="17" t="s">
        <v>5</v>
      </c>
      <c r="H31" s="117" t="s">
        <v>7</v>
      </c>
      <c r="I31" s="118" t="s">
        <v>113</v>
      </c>
      <c r="J31" s="162"/>
    </row>
    <row r="32" spans="1:10" ht="21.75" customHeight="1">
      <c r="A32" s="166" t="s">
        <v>125</v>
      </c>
      <c r="B32" s="109"/>
      <c r="C32" s="131"/>
      <c r="D32" s="41"/>
      <c r="E32" s="167"/>
      <c r="F32" s="168"/>
      <c r="G32" s="169"/>
      <c r="H32" s="170"/>
      <c r="I32" s="171"/>
      <c r="J32" s="162"/>
    </row>
    <row r="33" spans="1:10" ht="21.75" customHeight="1">
      <c r="A33" s="127" t="s">
        <v>280</v>
      </c>
      <c r="B33" s="110">
        <v>40</v>
      </c>
      <c r="C33" s="128">
        <v>8</v>
      </c>
      <c r="D33" s="33">
        <v>30</v>
      </c>
      <c r="E33" s="32">
        <f aca="true" t="shared" si="5" ref="E33:E46">SUM(C33+D33)</f>
        <v>38</v>
      </c>
      <c r="F33" s="30">
        <v>4</v>
      </c>
      <c r="G33" s="33">
        <v>23</v>
      </c>
      <c r="H33" s="81">
        <f aca="true" t="shared" si="6" ref="H33:H46">SUM(F33+G33)</f>
        <v>27</v>
      </c>
      <c r="I33" s="35">
        <v>11</v>
      </c>
      <c r="J33" s="162"/>
    </row>
    <row r="34" spans="1:10" ht="21.75" customHeight="1">
      <c r="A34" s="127" t="s">
        <v>172</v>
      </c>
      <c r="B34" s="110">
        <v>10</v>
      </c>
      <c r="C34" s="128">
        <v>8</v>
      </c>
      <c r="D34" s="33">
        <v>11</v>
      </c>
      <c r="E34" s="32">
        <f t="shared" si="5"/>
        <v>19</v>
      </c>
      <c r="F34" s="30">
        <v>8</v>
      </c>
      <c r="G34" s="33">
        <v>10</v>
      </c>
      <c r="H34" s="81">
        <f t="shared" si="6"/>
        <v>18</v>
      </c>
      <c r="I34" s="35">
        <v>1</v>
      </c>
      <c r="J34" s="162"/>
    </row>
    <row r="35" spans="1:10" ht="21.75" customHeight="1">
      <c r="A35" s="127" t="s">
        <v>173</v>
      </c>
      <c r="B35" s="130">
        <v>10</v>
      </c>
      <c r="C35" s="131">
        <v>1</v>
      </c>
      <c r="D35" s="41">
        <v>3</v>
      </c>
      <c r="E35" s="40">
        <f t="shared" si="5"/>
        <v>4</v>
      </c>
      <c r="F35" s="38">
        <v>1</v>
      </c>
      <c r="G35" s="41">
        <v>3</v>
      </c>
      <c r="H35" s="83">
        <f t="shared" si="6"/>
        <v>4</v>
      </c>
      <c r="I35" s="43">
        <v>0</v>
      </c>
      <c r="J35" s="162"/>
    </row>
    <row r="36" spans="1:10" ht="21.75" customHeight="1">
      <c r="A36" s="129" t="s">
        <v>126</v>
      </c>
      <c r="B36" s="130">
        <v>10</v>
      </c>
      <c r="C36" s="131">
        <v>0</v>
      </c>
      <c r="D36" s="41">
        <v>3</v>
      </c>
      <c r="E36" s="40">
        <f t="shared" si="5"/>
        <v>3</v>
      </c>
      <c r="F36" s="38">
        <v>0</v>
      </c>
      <c r="G36" s="41">
        <v>3</v>
      </c>
      <c r="H36" s="83">
        <f t="shared" si="6"/>
        <v>3</v>
      </c>
      <c r="I36" s="43">
        <v>0</v>
      </c>
      <c r="J36" s="162"/>
    </row>
    <row r="37" spans="1:10" ht="21.75" customHeight="1">
      <c r="A37" s="129" t="s">
        <v>277</v>
      </c>
      <c r="B37" s="130">
        <v>10</v>
      </c>
      <c r="C37" s="131">
        <v>0</v>
      </c>
      <c r="D37" s="41">
        <v>2</v>
      </c>
      <c r="E37" s="40">
        <f t="shared" si="5"/>
        <v>2</v>
      </c>
      <c r="F37" s="38">
        <v>0</v>
      </c>
      <c r="G37" s="41">
        <v>2</v>
      </c>
      <c r="H37" s="83">
        <f t="shared" si="6"/>
        <v>2</v>
      </c>
      <c r="I37" s="43">
        <v>0</v>
      </c>
      <c r="J37" s="162"/>
    </row>
    <row r="38" spans="1:10" ht="21.75" customHeight="1">
      <c r="A38" s="129" t="s">
        <v>174</v>
      </c>
      <c r="B38" s="130">
        <v>10</v>
      </c>
      <c r="C38" s="131">
        <v>2</v>
      </c>
      <c r="D38" s="41">
        <v>0</v>
      </c>
      <c r="E38" s="40">
        <f t="shared" si="5"/>
        <v>2</v>
      </c>
      <c r="F38" s="38">
        <v>2</v>
      </c>
      <c r="G38" s="41">
        <v>0</v>
      </c>
      <c r="H38" s="83">
        <f t="shared" si="6"/>
        <v>2</v>
      </c>
      <c r="I38" s="43">
        <v>0</v>
      </c>
      <c r="J38" s="162"/>
    </row>
    <row r="39" spans="1:10" ht="21.75" customHeight="1">
      <c r="A39" s="129" t="s">
        <v>127</v>
      </c>
      <c r="B39" s="130">
        <v>10</v>
      </c>
      <c r="C39" s="131">
        <v>3</v>
      </c>
      <c r="D39" s="41">
        <v>0</v>
      </c>
      <c r="E39" s="40">
        <f t="shared" si="5"/>
        <v>3</v>
      </c>
      <c r="F39" s="38">
        <v>3</v>
      </c>
      <c r="G39" s="41">
        <v>0</v>
      </c>
      <c r="H39" s="83">
        <f t="shared" si="6"/>
        <v>3</v>
      </c>
      <c r="I39" s="43">
        <v>0</v>
      </c>
      <c r="J39" s="162"/>
    </row>
    <row r="40" spans="1:10" ht="21.75" customHeight="1">
      <c r="A40" s="129" t="s">
        <v>175</v>
      </c>
      <c r="B40" s="130">
        <v>10</v>
      </c>
      <c r="C40" s="131">
        <v>0</v>
      </c>
      <c r="D40" s="41">
        <v>14</v>
      </c>
      <c r="E40" s="40">
        <f t="shared" si="5"/>
        <v>14</v>
      </c>
      <c r="F40" s="38">
        <v>0</v>
      </c>
      <c r="G40" s="41">
        <v>14</v>
      </c>
      <c r="H40" s="83">
        <f t="shared" si="6"/>
        <v>14</v>
      </c>
      <c r="I40" s="43">
        <v>0</v>
      </c>
      <c r="J40" s="162"/>
    </row>
    <row r="41" spans="1:10" ht="21.75" customHeight="1">
      <c r="A41" s="129" t="s">
        <v>278</v>
      </c>
      <c r="B41" s="130">
        <v>5</v>
      </c>
      <c r="C41" s="131">
        <v>1</v>
      </c>
      <c r="D41" s="41">
        <v>2</v>
      </c>
      <c r="E41" s="40">
        <f t="shared" si="5"/>
        <v>3</v>
      </c>
      <c r="F41" s="38">
        <v>1</v>
      </c>
      <c r="G41" s="41">
        <v>2</v>
      </c>
      <c r="H41" s="83">
        <f t="shared" si="6"/>
        <v>3</v>
      </c>
      <c r="I41" s="43">
        <v>0</v>
      </c>
      <c r="J41" s="162"/>
    </row>
    <row r="42" spans="1:10" ht="21.75" customHeight="1">
      <c r="A42" s="129" t="s">
        <v>177</v>
      </c>
      <c r="B42" s="130">
        <v>10</v>
      </c>
      <c r="C42" s="131">
        <v>0</v>
      </c>
      <c r="D42" s="41">
        <v>1</v>
      </c>
      <c r="E42" s="40">
        <f t="shared" si="5"/>
        <v>1</v>
      </c>
      <c r="F42" s="38">
        <v>0</v>
      </c>
      <c r="G42" s="41">
        <v>1</v>
      </c>
      <c r="H42" s="83">
        <f t="shared" si="6"/>
        <v>1</v>
      </c>
      <c r="I42" s="43">
        <v>0</v>
      </c>
      <c r="J42" s="162"/>
    </row>
    <row r="43" spans="1:10" ht="21.75" customHeight="1">
      <c r="A43" s="129" t="s">
        <v>209</v>
      </c>
      <c r="B43" s="130">
        <v>10</v>
      </c>
      <c r="C43" s="131">
        <v>0</v>
      </c>
      <c r="D43" s="41">
        <v>5</v>
      </c>
      <c r="E43" s="40">
        <f t="shared" si="5"/>
        <v>5</v>
      </c>
      <c r="F43" s="38">
        <v>0</v>
      </c>
      <c r="G43" s="41">
        <v>5</v>
      </c>
      <c r="H43" s="83">
        <f t="shared" si="6"/>
        <v>5</v>
      </c>
      <c r="I43" s="43">
        <v>0</v>
      </c>
      <c r="J43" s="162"/>
    </row>
    <row r="44" spans="1:10" ht="21.75" customHeight="1">
      <c r="A44" s="129" t="s">
        <v>279</v>
      </c>
      <c r="B44" s="130">
        <v>10</v>
      </c>
      <c r="C44" s="131">
        <v>1</v>
      </c>
      <c r="D44" s="41">
        <v>2</v>
      </c>
      <c r="E44" s="40">
        <f t="shared" si="5"/>
        <v>3</v>
      </c>
      <c r="F44" s="38">
        <v>1</v>
      </c>
      <c r="G44" s="41">
        <v>2</v>
      </c>
      <c r="H44" s="83">
        <f t="shared" si="6"/>
        <v>3</v>
      </c>
      <c r="I44" s="43">
        <v>0</v>
      </c>
      <c r="J44" s="162"/>
    </row>
    <row r="45" spans="1:10" ht="21.75" customHeight="1">
      <c r="A45" s="129" t="s">
        <v>282</v>
      </c>
      <c r="B45" s="130">
        <v>10</v>
      </c>
      <c r="C45" s="131">
        <v>3</v>
      </c>
      <c r="D45" s="41">
        <v>5</v>
      </c>
      <c r="E45" s="40">
        <f t="shared" si="5"/>
        <v>8</v>
      </c>
      <c r="F45" s="38">
        <v>1</v>
      </c>
      <c r="G45" s="41">
        <v>5</v>
      </c>
      <c r="H45" s="83">
        <f t="shared" si="6"/>
        <v>6</v>
      </c>
      <c r="I45" s="43">
        <v>2</v>
      </c>
      <c r="J45" s="162"/>
    </row>
    <row r="46" spans="1:10" ht="21.75" customHeight="1">
      <c r="A46" s="146" t="s">
        <v>283</v>
      </c>
      <c r="B46" s="147">
        <v>15</v>
      </c>
      <c r="C46" s="148">
        <v>0</v>
      </c>
      <c r="D46" s="86">
        <v>1</v>
      </c>
      <c r="E46" s="40">
        <f t="shared" si="5"/>
        <v>1</v>
      </c>
      <c r="F46" s="89">
        <v>0</v>
      </c>
      <c r="G46" s="86">
        <v>1</v>
      </c>
      <c r="H46" s="83">
        <f t="shared" si="6"/>
        <v>1</v>
      </c>
      <c r="I46" s="151">
        <v>0</v>
      </c>
      <c r="J46" s="162"/>
    </row>
    <row r="47" spans="1:10" ht="21.75" customHeight="1" thickBot="1">
      <c r="A47" s="137" t="s">
        <v>290</v>
      </c>
      <c r="B47" s="93">
        <f aca="true" t="shared" si="7" ref="B47:I47">SUM(B33:B46)</f>
        <v>170</v>
      </c>
      <c r="C47" s="138">
        <f t="shared" si="7"/>
        <v>27</v>
      </c>
      <c r="D47" s="92">
        <f t="shared" si="7"/>
        <v>79</v>
      </c>
      <c r="E47" s="55">
        <f t="shared" si="7"/>
        <v>106</v>
      </c>
      <c r="F47" s="140">
        <f t="shared" si="7"/>
        <v>21</v>
      </c>
      <c r="G47" s="92">
        <f t="shared" si="7"/>
        <v>71</v>
      </c>
      <c r="H47" s="93">
        <f t="shared" si="7"/>
        <v>92</v>
      </c>
      <c r="I47" s="58">
        <f t="shared" si="7"/>
        <v>14</v>
      </c>
      <c r="J47" s="162"/>
    </row>
    <row r="48" spans="3:10" ht="21.75" customHeight="1" thickTop="1">
      <c r="C48" s="10"/>
      <c r="D48" s="10"/>
      <c r="E48" s="10"/>
      <c r="J48" s="162"/>
    </row>
    <row r="49" spans="1:10" ht="27.75" customHeight="1">
      <c r="A49" s="668" t="s">
        <v>350</v>
      </c>
      <c r="B49" s="668"/>
      <c r="C49" s="668"/>
      <c r="D49" s="668"/>
      <c r="E49" s="668"/>
      <c r="F49" s="668"/>
      <c r="G49" s="668"/>
      <c r="H49" s="668"/>
      <c r="I49" s="668"/>
      <c r="J49" s="162"/>
    </row>
    <row r="50" spans="1:10" ht="27.75" customHeight="1">
      <c r="A50" s="668" t="s">
        <v>78</v>
      </c>
      <c r="B50" s="668"/>
      <c r="C50" s="668"/>
      <c r="D50" s="668"/>
      <c r="E50" s="668"/>
      <c r="F50" s="668"/>
      <c r="G50" s="668"/>
      <c r="H50" s="668"/>
      <c r="I50" s="668"/>
      <c r="J50" s="162"/>
    </row>
    <row r="51" spans="1:10" ht="21.75" customHeight="1">
      <c r="A51" s="172"/>
      <c r="B51" s="173"/>
      <c r="C51" s="172"/>
      <c r="D51" s="172"/>
      <c r="E51" s="172"/>
      <c r="I51" s="13" t="s">
        <v>348</v>
      </c>
      <c r="J51" s="162"/>
    </row>
    <row r="52" spans="1:10" ht="21.75" customHeight="1">
      <c r="A52" s="669" t="s">
        <v>171</v>
      </c>
      <c r="B52" s="671" t="s">
        <v>107</v>
      </c>
      <c r="C52" s="667" t="s">
        <v>204</v>
      </c>
      <c r="D52" s="653"/>
      <c r="E52" s="654"/>
      <c r="F52" s="653" t="s">
        <v>108</v>
      </c>
      <c r="G52" s="653"/>
      <c r="H52" s="653"/>
      <c r="I52" s="79" t="s">
        <v>109</v>
      </c>
      <c r="J52" s="162"/>
    </row>
    <row r="53" spans="1:10" ht="21.75" customHeight="1">
      <c r="A53" s="670"/>
      <c r="B53" s="670"/>
      <c r="C53" s="113" t="s">
        <v>4</v>
      </c>
      <c r="D53" s="17" t="s">
        <v>5</v>
      </c>
      <c r="E53" s="115" t="s">
        <v>6</v>
      </c>
      <c r="F53" s="165" t="s">
        <v>4</v>
      </c>
      <c r="G53" s="17" t="s">
        <v>5</v>
      </c>
      <c r="H53" s="117" t="s">
        <v>7</v>
      </c>
      <c r="I53" s="118" t="s">
        <v>113</v>
      </c>
      <c r="J53" s="162"/>
    </row>
    <row r="54" spans="1:10" ht="21.75" customHeight="1">
      <c r="A54" s="111" t="s">
        <v>128</v>
      </c>
      <c r="B54" s="3"/>
      <c r="C54" s="174"/>
      <c r="D54" s="10"/>
      <c r="E54" s="175"/>
      <c r="F54" s="176"/>
      <c r="G54" s="177"/>
      <c r="I54" s="79"/>
      <c r="J54" s="162"/>
    </row>
    <row r="55" spans="1:10" ht="21.75" customHeight="1">
      <c r="A55" s="127" t="s">
        <v>294</v>
      </c>
      <c r="B55" s="130">
        <v>0</v>
      </c>
      <c r="C55" s="131">
        <v>9</v>
      </c>
      <c r="D55" s="41">
        <v>15</v>
      </c>
      <c r="E55" s="40">
        <f aca="true" t="shared" si="8" ref="E55:E68">SUM(C55+D55)</f>
        <v>24</v>
      </c>
      <c r="F55" s="38">
        <v>9</v>
      </c>
      <c r="G55" s="41">
        <v>15</v>
      </c>
      <c r="H55" s="178">
        <f aca="true" t="shared" si="9" ref="H55:H68">SUM(F55+G55)</f>
        <v>24</v>
      </c>
      <c r="I55" s="43">
        <v>0</v>
      </c>
      <c r="J55" s="162"/>
    </row>
    <row r="56" spans="1:10" ht="21.75" customHeight="1">
      <c r="A56" s="129" t="s">
        <v>281</v>
      </c>
      <c r="B56" s="37">
        <v>80</v>
      </c>
      <c r="C56" s="131">
        <v>4</v>
      </c>
      <c r="D56" s="179">
        <v>18</v>
      </c>
      <c r="E56" s="40">
        <f t="shared" si="8"/>
        <v>22</v>
      </c>
      <c r="F56" s="180">
        <v>4</v>
      </c>
      <c r="G56" s="181">
        <v>15</v>
      </c>
      <c r="H56" s="182">
        <f t="shared" si="9"/>
        <v>19</v>
      </c>
      <c r="I56" s="43">
        <v>3</v>
      </c>
      <c r="J56" s="162"/>
    </row>
    <row r="57" spans="1:10" ht="21.75" customHeight="1">
      <c r="A57" s="127" t="s">
        <v>172</v>
      </c>
      <c r="B57" s="130">
        <v>120</v>
      </c>
      <c r="C57" s="131">
        <v>33</v>
      </c>
      <c r="D57" s="41">
        <v>73</v>
      </c>
      <c r="E57" s="40">
        <f t="shared" si="8"/>
        <v>106</v>
      </c>
      <c r="F57" s="38">
        <v>33</v>
      </c>
      <c r="G57" s="41">
        <v>72</v>
      </c>
      <c r="H57" s="178">
        <f t="shared" si="9"/>
        <v>105</v>
      </c>
      <c r="I57" s="43">
        <v>1</v>
      </c>
      <c r="J57" s="162"/>
    </row>
    <row r="58" spans="1:10" ht="21.75" customHeight="1">
      <c r="A58" s="127" t="s">
        <v>173</v>
      </c>
      <c r="B58" s="37">
        <v>30</v>
      </c>
      <c r="C58" s="131">
        <v>2</v>
      </c>
      <c r="D58" s="179">
        <v>9</v>
      </c>
      <c r="E58" s="40">
        <f t="shared" si="8"/>
        <v>11</v>
      </c>
      <c r="F58" s="180">
        <v>2</v>
      </c>
      <c r="G58" s="181">
        <v>8</v>
      </c>
      <c r="H58" s="178">
        <f t="shared" si="9"/>
        <v>10</v>
      </c>
      <c r="I58" s="43">
        <v>1</v>
      </c>
      <c r="J58" s="162"/>
    </row>
    <row r="59" spans="1:10" ht="21.75" customHeight="1">
      <c r="A59" s="127" t="s">
        <v>126</v>
      </c>
      <c r="B59" s="37">
        <v>15</v>
      </c>
      <c r="C59" s="131">
        <v>2</v>
      </c>
      <c r="D59" s="179">
        <v>4</v>
      </c>
      <c r="E59" s="40">
        <f t="shared" si="8"/>
        <v>6</v>
      </c>
      <c r="F59" s="180">
        <v>2</v>
      </c>
      <c r="G59" s="181">
        <v>4</v>
      </c>
      <c r="H59" s="178">
        <f t="shared" si="9"/>
        <v>6</v>
      </c>
      <c r="I59" s="43">
        <v>0</v>
      </c>
      <c r="J59" s="162"/>
    </row>
    <row r="60" spans="1:10" ht="21.75" customHeight="1">
      <c r="A60" s="127" t="s">
        <v>277</v>
      </c>
      <c r="B60" s="37">
        <v>30</v>
      </c>
      <c r="C60" s="131">
        <v>1</v>
      </c>
      <c r="D60" s="179">
        <v>6</v>
      </c>
      <c r="E60" s="40">
        <f t="shared" si="8"/>
        <v>7</v>
      </c>
      <c r="F60" s="180">
        <v>1</v>
      </c>
      <c r="G60" s="181">
        <v>6</v>
      </c>
      <c r="H60" s="178">
        <f t="shared" si="9"/>
        <v>7</v>
      </c>
      <c r="I60" s="43">
        <v>0</v>
      </c>
      <c r="J60" s="162"/>
    </row>
    <row r="61" spans="1:10" ht="21.75" customHeight="1">
      <c r="A61" s="129" t="s">
        <v>174</v>
      </c>
      <c r="B61" s="37">
        <v>40</v>
      </c>
      <c r="C61" s="131">
        <v>5</v>
      </c>
      <c r="D61" s="179">
        <v>17</v>
      </c>
      <c r="E61" s="40">
        <f t="shared" si="8"/>
        <v>22</v>
      </c>
      <c r="F61" s="180">
        <v>4</v>
      </c>
      <c r="G61" s="181">
        <v>14</v>
      </c>
      <c r="H61" s="182">
        <f t="shared" si="9"/>
        <v>18</v>
      </c>
      <c r="I61" s="43">
        <v>4</v>
      </c>
      <c r="J61" s="162"/>
    </row>
    <row r="62" spans="1:10" ht="21.75" customHeight="1">
      <c r="A62" s="129" t="s">
        <v>127</v>
      </c>
      <c r="B62" s="37">
        <v>20</v>
      </c>
      <c r="C62" s="131">
        <v>4</v>
      </c>
      <c r="D62" s="179">
        <v>2</v>
      </c>
      <c r="E62" s="40">
        <f t="shared" si="8"/>
        <v>6</v>
      </c>
      <c r="F62" s="180">
        <v>4</v>
      </c>
      <c r="G62" s="181">
        <v>2</v>
      </c>
      <c r="H62" s="182">
        <f t="shared" si="9"/>
        <v>6</v>
      </c>
      <c r="I62" s="43">
        <v>0</v>
      </c>
      <c r="J62" s="162"/>
    </row>
    <row r="63" spans="1:10" ht="21.75" customHeight="1">
      <c r="A63" s="129" t="s">
        <v>129</v>
      </c>
      <c r="B63" s="37">
        <v>20</v>
      </c>
      <c r="C63" s="131">
        <v>1</v>
      </c>
      <c r="D63" s="179">
        <v>7</v>
      </c>
      <c r="E63" s="40">
        <f t="shared" si="8"/>
        <v>8</v>
      </c>
      <c r="F63" s="183">
        <v>1</v>
      </c>
      <c r="G63" s="184">
        <v>7</v>
      </c>
      <c r="H63" s="185">
        <f t="shared" si="9"/>
        <v>8</v>
      </c>
      <c r="I63" s="151">
        <v>0</v>
      </c>
      <c r="J63" s="162"/>
    </row>
    <row r="64" spans="1:10" ht="21.75" customHeight="1">
      <c r="A64" s="129" t="s">
        <v>175</v>
      </c>
      <c r="B64" s="37">
        <v>40</v>
      </c>
      <c r="C64" s="131">
        <v>3</v>
      </c>
      <c r="D64" s="179">
        <v>35</v>
      </c>
      <c r="E64" s="40">
        <f t="shared" si="8"/>
        <v>38</v>
      </c>
      <c r="F64" s="180">
        <v>2</v>
      </c>
      <c r="G64" s="181">
        <v>31</v>
      </c>
      <c r="H64" s="182">
        <f t="shared" si="9"/>
        <v>33</v>
      </c>
      <c r="I64" s="43">
        <v>5</v>
      </c>
      <c r="J64" s="162"/>
    </row>
    <row r="65" spans="1:10" ht="21.75" customHeight="1">
      <c r="A65" s="129" t="s">
        <v>278</v>
      </c>
      <c r="B65" s="37">
        <v>15</v>
      </c>
      <c r="C65" s="131">
        <v>2</v>
      </c>
      <c r="D65" s="179">
        <v>3</v>
      </c>
      <c r="E65" s="40">
        <f t="shared" si="8"/>
        <v>5</v>
      </c>
      <c r="F65" s="180">
        <v>2</v>
      </c>
      <c r="G65" s="186">
        <v>3</v>
      </c>
      <c r="H65" s="182">
        <f t="shared" si="9"/>
        <v>5</v>
      </c>
      <c r="I65" s="43">
        <v>0</v>
      </c>
      <c r="J65" s="162"/>
    </row>
    <row r="66" spans="1:10" ht="21.75" customHeight="1">
      <c r="A66" s="129" t="s">
        <v>177</v>
      </c>
      <c r="B66" s="37">
        <v>10</v>
      </c>
      <c r="C66" s="131">
        <v>3</v>
      </c>
      <c r="D66" s="179">
        <v>2</v>
      </c>
      <c r="E66" s="40">
        <f t="shared" si="8"/>
        <v>5</v>
      </c>
      <c r="F66" s="180">
        <v>3</v>
      </c>
      <c r="G66" s="186">
        <v>2</v>
      </c>
      <c r="H66" s="182">
        <f t="shared" si="9"/>
        <v>5</v>
      </c>
      <c r="I66" s="43">
        <v>0</v>
      </c>
      <c r="J66" s="162"/>
    </row>
    <row r="67" spans="1:10" ht="21.75" customHeight="1">
      <c r="A67" s="129" t="s">
        <v>279</v>
      </c>
      <c r="B67" s="37">
        <v>10</v>
      </c>
      <c r="C67" s="131">
        <v>0</v>
      </c>
      <c r="D67" s="179">
        <v>1</v>
      </c>
      <c r="E67" s="40">
        <f t="shared" si="8"/>
        <v>1</v>
      </c>
      <c r="F67" s="180">
        <v>0</v>
      </c>
      <c r="G67" s="186">
        <v>1</v>
      </c>
      <c r="H67" s="182">
        <f t="shared" si="9"/>
        <v>1</v>
      </c>
      <c r="I67" s="43">
        <v>0</v>
      </c>
      <c r="J67" s="162"/>
    </row>
    <row r="68" spans="1:10" ht="21.75" customHeight="1">
      <c r="A68" s="129" t="s">
        <v>176</v>
      </c>
      <c r="B68" s="37">
        <v>20</v>
      </c>
      <c r="C68" s="187">
        <v>0</v>
      </c>
      <c r="D68" s="188">
        <v>3</v>
      </c>
      <c r="E68" s="100">
        <f t="shared" si="8"/>
        <v>3</v>
      </c>
      <c r="F68" s="189">
        <v>0</v>
      </c>
      <c r="G68" s="190">
        <v>2</v>
      </c>
      <c r="H68" s="191">
        <f t="shared" si="9"/>
        <v>2</v>
      </c>
      <c r="I68" s="192">
        <v>1</v>
      </c>
      <c r="J68" s="162"/>
    </row>
    <row r="69" spans="1:10" ht="21.75" customHeight="1">
      <c r="A69" s="193" t="s">
        <v>288</v>
      </c>
      <c r="B69" s="194">
        <f aca="true" t="shared" si="10" ref="B69:I69">SUM(B55:B68)</f>
        <v>450</v>
      </c>
      <c r="C69" s="195">
        <f t="shared" si="10"/>
        <v>69</v>
      </c>
      <c r="D69" s="196">
        <f t="shared" si="10"/>
        <v>195</v>
      </c>
      <c r="E69" s="197">
        <f t="shared" si="10"/>
        <v>264</v>
      </c>
      <c r="F69" s="198">
        <f t="shared" si="10"/>
        <v>67</v>
      </c>
      <c r="G69" s="196">
        <f t="shared" si="10"/>
        <v>182</v>
      </c>
      <c r="H69" s="199">
        <f t="shared" si="10"/>
        <v>249</v>
      </c>
      <c r="I69" s="158">
        <f t="shared" si="10"/>
        <v>15</v>
      </c>
      <c r="J69" s="162"/>
    </row>
    <row r="70" spans="1:10" ht="21.75" customHeight="1" thickBot="1">
      <c r="A70" s="200" t="s">
        <v>289</v>
      </c>
      <c r="B70" s="201">
        <f aca="true" t="shared" si="11" ref="B70:I70">SUM(B47+B69)</f>
        <v>620</v>
      </c>
      <c r="C70" s="202">
        <f t="shared" si="11"/>
        <v>96</v>
      </c>
      <c r="D70" s="203">
        <f t="shared" si="11"/>
        <v>274</v>
      </c>
      <c r="E70" s="102">
        <f t="shared" si="11"/>
        <v>370</v>
      </c>
      <c r="F70" s="204">
        <f t="shared" si="11"/>
        <v>88</v>
      </c>
      <c r="G70" s="203">
        <f t="shared" si="11"/>
        <v>253</v>
      </c>
      <c r="H70" s="205">
        <f t="shared" si="11"/>
        <v>341</v>
      </c>
      <c r="I70" s="159">
        <f t="shared" si="11"/>
        <v>29</v>
      </c>
      <c r="J70" s="162"/>
    </row>
    <row r="71" spans="1:10" ht="21.75" customHeight="1" thickTop="1">
      <c r="A71" s="206"/>
      <c r="B71" s="207"/>
      <c r="C71" s="10"/>
      <c r="D71" s="10"/>
      <c r="E71" s="10"/>
      <c r="J71" s="162"/>
    </row>
    <row r="72" spans="1:11" ht="25.5" customHeight="1">
      <c r="A72" s="642" t="s">
        <v>351</v>
      </c>
      <c r="B72" s="642"/>
      <c r="C72" s="642"/>
      <c r="D72" s="642"/>
      <c r="E72" s="642"/>
      <c r="F72" s="642"/>
      <c r="G72" s="642"/>
      <c r="H72" s="642"/>
      <c r="I72" s="642"/>
      <c r="J72" s="471"/>
      <c r="K72" s="471"/>
    </row>
    <row r="73" spans="1:11" ht="21.75" customHeight="1">
      <c r="A73" s="642" t="s">
        <v>79</v>
      </c>
      <c r="B73" s="642"/>
      <c r="C73" s="642"/>
      <c r="D73" s="642"/>
      <c r="E73" s="642"/>
      <c r="F73" s="642"/>
      <c r="G73" s="642"/>
      <c r="H73" s="642"/>
      <c r="I73" s="642"/>
      <c r="J73" s="471"/>
      <c r="K73" s="471"/>
    </row>
    <row r="74" spans="1:11" ht="21.75" customHeight="1" thickBot="1">
      <c r="A74" s="351"/>
      <c r="B74" s="351"/>
      <c r="C74" s="351"/>
      <c r="D74" s="351"/>
      <c r="E74" s="351"/>
      <c r="F74" s="351"/>
      <c r="G74" s="351"/>
      <c r="H74" s="351"/>
      <c r="I74" s="10" t="s">
        <v>354</v>
      </c>
      <c r="J74" s="351"/>
      <c r="K74" s="351"/>
    </row>
    <row r="75" spans="1:9" ht="21.75" customHeight="1">
      <c r="A75" s="660" t="s">
        <v>214</v>
      </c>
      <c r="B75" s="662" t="s">
        <v>107</v>
      </c>
      <c r="C75" s="664" t="s">
        <v>204</v>
      </c>
      <c r="D75" s="647"/>
      <c r="E75" s="665"/>
      <c r="F75" s="666" t="s">
        <v>108</v>
      </c>
      <c r="G75" s="647"/>
      <c r="H75" s="648"/>
      <c r="I75" s="352" t="s">
        <v>109</v>
      </c>
    </row>
    <row r="76" spans="1:9" ht="21.75" customHeight="1" thickBot="1">
      <c r="A76" s="661"/>
      <c r="B76" s="663"/>
      <c r="C76" s="353" t="s">
        <v>4</v>
      </c>
      <c r="D76" s="354" t="s">
        <v>5</v>
      </c>
      <c r="E76" s="356" t="s">
        <v>6</v>
      </c>
      <c r="F76" s="357" t="s">
        <v>4</v>
      </c>
      <c r="G76" s="354" t="s">
        <v>5</v>
      </c>
      <c r="H76" s="358" t="s">
        <v>6</v>
      </c>
      <c r="I76" s="359" t="s">
        <v>113</v>
      </c>
    </row>
    <row r="77" spans="1:9" ht="21.75" customHeight="1">
      <c r="A77" s="360" t="s">
        <v>79</v>
      </c>
      <c r="B77" s="361"/>
      <c r="C77" s="362"/>
      <c r="D77" s="363"/>
      <c r="E77" s="365"/>
      <c r="F77" s="364"/>
      <c r="G77" s="363"/>
      <c r="H77" s="366"/>
      <c r="I77" s="367"/>
    </row>
    <row r="78" spans="1:9" ht="21.75" customHeight="1">
      <c r="A78" s="368" t="s">
        <v>312</v>
      </c>
      <c r="B78" s="26"/>
      <c r="C78" s="486"/>
      <c r="D78" s="487"/>
      <c r="E78" s="488"/>
      <c r="F78" s="489"/>
      <c r="G78" s="487"/>
      <c r="H78" s="490"/>
      <c r="I78" s="491"/>
    </row>
    <row r="79" spans="1:9" ht="21.75" customHeight="1">
      <c r="A79" s="412" t="s">
        <v>337</v>
      </c>
      <c r="B79" s="484">
        <v>10</v>
      </c>
      <c r="C79" s="454">
        <v>0</v>
      </c>
      <c r="D79" s="455">
        <v>3</v>
      </c>
      <c r="E79" s="459">
        <f aca="true" t="shared" si="12" ref="E79:E84">SUM(C79:D79)</f>
        <v>3</v>
      </c>
      <c r="F79" s="457">
        <v>0</v>
      </c>
      <c r="G79" s="455">
        <v>3</v>
      </c>
      <c r="H79" s="460">
        <f aca="true" t="shared" si="13" ref="H79:H84">SUM(F79:G79)</f>
        <v>3</v>
      </c>
      <c r="I79" s="376">
        <f aca="true" t="shared" si="14" ref="I79:I84">SUM(E79-H79)</f>
        <v>0</v>
      </c>
    </row>
    <row r="80" spans="1:9" ht="21.75" customHeight="1">
      <c r="A80" s="412" t="s">
        <v>320</v>
      </c>
      <c r="B80" s="461">
        <v>10</v>
      </c>
      <c r="C80" s="454">
        <v>5</v>
      </c>
      <c r="D80" s="455">
        <v>3</v>
      </c>
      <c r="E80" s="459">
        <f t="shared" si="12"/>
        <v>8</v>
      </c>
      <c r="F80" s="457">
        <v>5</v>
      </c>
      <c r="G80" s="455">
        <v>3</v>
      </c>
      <c r="H80" s="460">
        <f t="shared" si="13"/>
        <v>8</v>
      </c>
      <c r="I80" s="385">
        <f t="shared" si="14"/>
        <v>0</v>
      </c>
    </row>
    <row r="81" spans="1:9" ht="21.75" customHeight="1">
      <c r="A81" s="402" t="s">
        <v>338</v>
      </c>
      <c r="B81" s="462">
        <v>10</v>
      </c>
      <c r="C81" s="379">
        <v>0</v>
      </c>
      <c r="D81" s="380">
        <v>5</v>
      </c>
      <c r="E81" s="459">
        <f t="shared" si="12"/>
        <v>5</v>
      </c>
      <c r="F81" s="382">
        <v>0</v>
      </c>
      <c r="G81" s="380">
        <v>5</v>
      </c>
      <c r="H81" s="460">
        <f t="shared" si="13"/>
        <v>5</v>
      </c>
      <c r="I81" s="385">
        <f t="shared" si="14"/>
        <v>0</v>
      </c>
    </row>
    <row r="82" spans="1:9" ht="21.75" customHeight="1">
      <c r="A82" s="402" t="s">
        <v>317</v>
      </c>
      <c r="B82" s="462">
        <v>10</v>
      </c>
      <c r="C82" s="379">
        <v>2</v>
      </c>
      <c r="D82" s="380">
        <v>1</v>
      </c>
      <c r="E82" s="459">
        <f t="shared" si="12"/>
        <v>3</v>
      </c>
      <c r="F82" s="382">
        <v>2</v>
      </c>
      <c r="G82" s="380">
        <v>1</v>
      </c>
      <c r="H82" s="460">
        <f t="shared" si="13"/>
        <v>3</v>
      </c>
      <c r="I82" s="385">
        <f t="shared" si="14"/>
        <v>0</v>
      </c>
    </row>
    <row r="83" spans="1:9" ht="21.75" customHeight="1">
      <c r="A83" s="402" t="s">
        <v>319</v>
      </c>
      <c r="B83" s="462">
        <v>20</v>
      </c>
      <c r="C83" s="379">
        <v>0</v>
      </c>
      <c r="D83" s="380">
        <v>1</v>
      </c>
      <c r="E83" s="459">
        <f t="shared" si="12"/>
        <v>1</v>
      </c>
      <c r="F83" s="382">
        <v>0</v>
      </c>
      <c r="G83" s="380">
        <v>1</v>
      </c>
      <c r="H83" s="460">
        <f t="shared" si="13"/>
        <v>1</v>
      </c>
      <c r="I83" s="385">
        <f t="shared" si="14"/>
        <v>0</v>
      </c>
    </row>
    <row r="84" spans="1:9" ht="21.75" customHeight="1">
      <c r="A84" s="412" t="s">
        <v>339</v>
      </c>
      <c r="B84" s="461">
        <v>10</v>
      </c>
      <c r="C84" s="379">
        <v>3</v>
      </c>
      <c r="D84" s="380">
        <v>1</v>
      </c>
      <c r="E84" s="459">
        <f t="shared" si="12"/>
        <v>4</v>
      </c>
      <c r="F84" s="382">
        <v>3</v>
      </c>
      <c r="G84" s="380">
        <v>1</v>
      </c>
      <c r="H84" s="460">
        <f t="shared" si="13"/>
        <v>4</v>
      </c>
      <c r="I84" s="385">
        <f t="shared" si="14"/>
        <v>0</v>
      </c>
    </row>
    <row r="85" spans="1:9" ht="21.75" customHeight="1">
      <c r="A85" s="368" t="s">
        <v>330</v>
      </c>
      <c r="B85" s="492"/>
      <c r="C85" s="405"/>
      <c r="D85" s="406"/>
      <c r="E85" s="493"/>
      <c r="F85" s="407"/>
      <c r="G85" s="406"/>
      <c r="H85" s="494"/>
      <c r="I85" s="495"/>
    </row>
    <row r="86" spans="1:9" ht="21.75" customHeight="1">
      <c r="A86" s="412" t="s">
        <v>340</v>
      </c>
      <c r="B86" s="484">
        <v>10</v>
      </c>
      <c r="C86" s="454">
        <v>1</v>
      </c>
      <c r="D86" s="455">
        <v>2</v>
      </c>
      <c r="E86" s="459">
        <f>SUM(C86:D86)</f>
        <v>3</v>
      </c>
      <c r="F86" s="30">
        <v>1</v>
      </c>
      <c r="G86" s="31">
        <v>2</v>
      </c>
      <c r="H86" s="460">
        <f>SUM(F86:G86)</f>
        <v>3</v>
      </c>
      <c r="I86" s="376">
        <f>SUM(E86-H86)</f>
        <v>0</v>
      </c>
    </row>
    <row r="87" spans="1:9" ht="21.75" customHeight="1">
      <c r="A87" s="496" t="s">
        <v>325</v>
      </c>
      <c r="B87" s="497"/>
      <c r="C87" s="405"/>
      <c r="D87" s="406"/>
      <c r="E87" s="493"/>
      <c r="F87" s="46"/>
      <c r="G87" s="47"/>
      <c r="H87" s="494"/>
      <c r="I87" s="495"/>
    </row>
    <row r="88" spans="1:9" ht="21.75" customHeight="1">
      <c r="A88" s="498" t="s">
        <v>341</v>
      </c>
      <c r="B88" s="499">
        <v>10</v>
      </c>
      <c r="C88" s="500">
        <v>2</v>
      </c>
      <c r="D88" s="501">
        <v>1</v>
      </c>
      <c r="E88" s="502">
        <f>SUM(C88:D88)</f>
        <v>3</v>
      </c>
      <c r="F88" s="503">
        <v>1</v>
      </c>
      <c r="G88" s="504">
        <v>1</v>
      </c>
      <c r="H88" s="505">
        <f>SUM(F88:G88)</f>
        <v>2</v>
      </c>
      <c r="I88" s="506">
        <f>SUM(E88-H88)</f>
        <v>1</v>
      </c>
    </row>
    <row r="89" spans="1:9" ht="21.75" customHeight="1" thickBot="1">
      <c r="A89" s="463" t="s">
        <v>342</v>
      </c>
      <c r="B89" s="464">
        <f aca="true" t="shared" si="15" ref="B89:I89">SUM(B79:B88)</f>
        <v>90</v>
      </c>
      <c r="C89" s="465">
        <f t="shared" si="15"/>
        <v>13</v>
      </c>
      <c r="D89" s="466">
        <f t="shared" si="15"/>
        <v>17</v>
      </c>
      <c r="E89" s="467">
        <f t="shared" si="15"/>
        <v>30</v>
      </c>
      <c r="F89" s="468">
        <f t="shared" si="15"/>
        <v>12</v>
      </c>
      <c r="G89" s="466">
        <f t="shared" si="15"/>
        <v>17</v>
      </c>
      <c r="H89" s="469">
        <f t="shared" si="15"/>
        <v>29</v>
      </c>
      <c r="I89" s="470">
        <f t="shared" si="15"/>
        <v>1</v>
      </c>
    </row>
    <row r="90" spans="1:11" ht="21.75" customHeight="1" thickTop="1">
      <c r="A90" s="257"/>
      <c r="B90" s="257"/>
      <c r="C90" s="257"/>
      <c r="D90" s="257"/>
      <c r="E90" s="257"/>
      <c r="F90" s="257"/>
      <c r="G90" s="257"/>
      <c r="H90" s="257"/>
      <c r="I90" s="257"/>
      <c r="J90" s="257"/>
      <c r="K90" s="257"/>
    </row>
    <row r="91" spans="1:11" ht="25.5" customHeight="1">
      <c r="A91" s="642" t="s">
        <v>353</v>
      </c>
      <c r="B91" s="642"/>
      <c r="C91" s="642"/>
      <c r="D91" s="642"/>
      <c r="E91" s="642"/>
      <c r="F91" s="642"/>
      <c r="G91" s="642"/>
      <c r="H91" s="642"/>
      <c r="I91" s="642"/>
      <c r="J91" s="471"/>
      <c r="K91" s="471"/>
    </row>
    <row r="92" spans="1:11" ht="21.75" customHeight="1">
      <c r="A92" s="642" t="s">
        <v>79</v>
      </c>
      <c r="B92" s="642"/>
      <c r="C92" s="642"/>
      <c r="D92" s="642"/>
      <c r="E92" s="642"/>
      <c r="F92" s="642"/>
      <c r="G92" s="642"/>
      <c r="H92" s="642"/>
      <c r="I92" s="642"/>
      <c r="J92" s="471"/>
      <c r="K92" s="471"/>
    </row>
    <row r="93" spans="1:11" ht="21.75" customHeight="1" thickBot="1">
      <c r="A93" s="351"/>
      <c r="B93" s="351"/>
      <c r="C93" s="351"/>
      <c r="D93" s="351"/>
      <c r="E93" s="351"/>
      <c r="F93" s="351"/>
      <c r="G93" s="351"/>
      <c r="H93" s="351"/>
      <c r="I93" s="10"/>
      <c r="J93" s="351"/>
      <c r="K93" s="351"/>
    </row>
    <row r="94" spans="1:9" ht="21.75" customHeight="1">
      <c r="A94" s="660" t="s">
        <v>214</v>
      </c>
      <c r="B94" s="662" t="s">
        <v>107</v>
      </c>
      <c r="C94" s="664" t="s">
        <v>204</v>
      </c>
      <c r="D94" s="647"/>
      <c r="E94" s="665"/>
      <c r="F94" s="666" t="s">
        <v>108</v>
      </c>
      <c r="G94" s="647"/>
      <c r="H94" s="648"/>
      <c r="I94" s="352" t="s">
        <v>109</v>
      </c>
    </row>
    <row r="95" spans="1:9" ht="21.75" customHeight="1" thickBot="1">
      <c r="A95" s="661"/>
      <c r="B95" s="663"/>
      <c r="C95" s="353" t="s">
        <v>4</v>
      </c>
      <c r="D95" s="354" t="s">
        <v>5</v>
      </c>
      <c r="E95" s="356" t="s">
        <v>6</v>
      </c>
      <c r="F95" s="357" t="s">
        <v>4</v>
      </c>
      <c r="G95" s="354" t="s">
        <v>5</v>
      </c>
      <c r="H95" s="358" t="s">
        <v>6</v>
      </c>
      <c r="I95" s="359" t="s">
        <v>113</v>
      </c>
    </row>
    <row r="96" spans="1:9" ht="21.75" customHeight="1">
      <c r="A96" s="360" t="s">
        <v>79</v>
      </c>
      <c r="B96" s="361"/>
      <c r="C96" s="362"/>
      <c r="D96" s="363"/>
      <c r="E96" s="365"/>
      <c r="F96" s="364"/>
      <c r="G96" s="363"/>
      <c r="H96" s="366"/>
      <c r="I96" s="367"/>
    </row>
    <row r="97" spans="1:9" ht="21.75" customHeight="1">
      <c r="A97" s="410" t="s">
        <v>312</v>
      </c>
      <c r="B97" s="369"/>
      <c r="C97" s="454"/>
      <c r="D97" s="455"/>
      <c r="E97" s="456"/>
      <c r="F97" s="457"/>
      <c r="G97" s="455"/>
      <c r="H97" s="458"/>
      <c r="I97" s="376"/>
    </row>
    <row r="98" spans="1:9" ht="21.75" customHeight="1">
      <c r="A98" s="412" t="s">
        <v>337</v>
      </c>
      <c r="B98" s="484">
        <v>10</v>
      </c>
      <c r="C98" s="454">
        <v>1</v>
      </c>
      <c r="D98" s="455">
        <v>3</v>
      </c>
      <c r="E98" s="459">
        <f>SUM(C98:D98)</f>
        <v>4</v>
      </c>
      <c r="F98" s="457">
        <v>1</v>
      </c>
      <c r="G98" s="455">
        <v>2</v>
      </c>
      <c r="H98" s="460">
        <f>SUM(F98:G98)</f>
        <v>3</v>
      </c>
      <c r="I98" s="385">
        <f>SUM(E98-H98)</f>
        <v>1</v>
      </c>
    </row>
    <row r="99" spans="1:9" ht="21.75" customHeight="1">
      <c r="A99" s="402" t="s">
        <v>319</v>
      </c>
      <c r="B99" s="462">
        <v>20</v>
      </c>
      <c r="C99" s="379">
        <v>4</v>
      </c>
      <c r="D99" s="380">
        <v>0</v>
      </c>
      <c r="E99" s="459">
        <f>SUM(C99:D99)</f>
        <v>4</v>
      </c>
      <c r="F99" s="382">
        <v>4</v>
      </c>
      <c r="G99" s="380">
        <v>0</v>
      </c>
      <c r="H99" s="460">
        <f>SUM(F99:G99)</f>
        <v>4</v>
      </c>
      <c r="I99" s="385">
        <f>SUM(E99-H99)</f>
        <v>0</v>
      </c>
    </row>
    <row r="100" spans="1:9" ht="21.75" customHeight="1">
      <c r="A100" s="410" t="s">
        <v>330</v>
      </c>
      <c r="B100" s="461"/>
      <c r="C100" s="379"/>
      <c r="D100" s="380"/>
      <c r="E100" s="459"/>
      <c r="F100" s="382"/>
      <c r="G100" s="380"/>
      <c r="H100" s="460"/>
      <c r="I100" s="385"/>
    </row>
    <row r="101" spans="1:9" ht="21.75" customHeight="1">
      <c r="A101" s="402" t="s">
        <v>340</v>
      </c>
      <c r="B101" s="485">
        <v>20</v>
      </c>
      <c r="C101" s="379">
        <v>4</v>
      </c>
      <c r="D101" s="380">
        <v>7</v>
      </c>
      <c r="E101" s="459">
        <f>SUM(C101:D101)</f>
        <v>11</v>
      </c>
      <c r="F101" s="38">
        <v>3</v>
      </c>
      <c r="G101" s="39">
        <v>4</v>
      </c>
      <c r="H101" s="460">
        <f>SUM(F101:G101)</f>
        <v>7</v>
      </c>
      <c r="I101" s="385">
        <f>SUM(E101-H101)</f>
        <v>4</v>
      </c>
    </row>
    <row r="102" spans="1:9" ht="21.75" customHeight="1">
      <c r="A102" s="396" t="s">
        <v>325</v>
      </c>
      <c r="B102" s="462"/>
      <c r="C102" s="379"/>
      <c r="D102" s="380"/>
      <c r="E102" s="459"/>
      <c r="F102" s="38"/>
      <c r="G102" s="39"/>
      <c r="H102" s="460"/>
      <c r="I102" s="385"/>
    </row>
    <row r="103" spans="1:9" ht="21.75" customHeight="1">
      <c r="A103" s="402" t="s">
        <v>341</v>
      </c>
      <c r="B103" s="485">
        <v>10</v>
      </c>
      <c r="C103" s="379">
        <v>3</v>
      </c>
      <c r="D103" s="380">
        <v>0</v>
      </c>
      <c r="E103" s="459">
        <f>SUM(C103:D103)</f>
        <v>3</v>
      </c>
      <c r="F103" s="38">
        <v>3</v>
      </c>
      <c r="G103" s="39">
        <v>0</v>
      </c>
      <c r="H103" s="460">
        <f>SUM(F103:G103)</f>
        <v>3</v>
      </c>
      <c r="I103" s="385">
        <f>SUM(E103-H103)</f>
        <v>0</v>
      </c>
    </row>
    <row r="104" spans="1:9" ht="21.75" customHeight="1" thickBot="1">
      <c r="A104" s="463" t="s">
        <v>342</v>
      </c>
      <c r="B104" s="483">
        <f aca="true" t="shared" si="16" ref="B104:I104">SUM(B98:B103)</f>
        <v>60</v>
      </c>
      <c r="C104" s="465">
        <f t="shared" si="16"/>
        <v>12</v>
      </c>
      <c r="D104" s="466">
        <f t="shared" si="16"/>
        <v>10</v>
      </c>
      <c r="E104" s="467">
        <f t="shared" si="16"/>
        <v>22</v>
      </c>
      <c r="F104" s="468">
        <f t="shared" si="16"/>
        <v>11</v>
      </c>
      <c r="G104" s="466">
        <f t="shared" si="16"/>
        <v>6</v>
      </c>
      <c r="H104" s="469">
        <f t="shared" si="16"/>
        <v>17</v>
      </c>
      <c r="I104" s="470">
        <f t="shared" si="16"/>
        <v>5</v>
      </c>
    </row>
    <row r="105" spans="1:11" ht="21.75" customHeight="1" thickTop="1">
      <c r="A105" s="257"/>
      <c r="B105" s="257"/>
      <c r="C105" s="257"/>
      <c r="D105" s="257"/>
      <c r="E105" s="257"/>
      <c r="F105" s="257"/>
      <c r="G105" s="257"/>
      <c r="H105" s="257"/>
      <c r="I105" s="257"/>
      <c r="J105" s="257"/>
      <c r="K105" s="257"/>
    </row>
    <row r="106" spans="1:11" ht="21.75" customHeight="1">
      <c r="A106" s="642" t="s">
        <v>352</v>
      </c>
      <c r="B106" s="642"/>
      <c r="C106" s="642"/>
      <c r="D106" s="642"/>
      <c r="E106" s="642"/>
      <c r="F106" s="642"/>
      <c r="G106" s="642"/>
      <c r="H106" s="642"/>
      <c r="I106" s="642"/>
      <c r="J106" s="11"/>
      <c r="K106" s="11"/>
    </row>
    <row r="107" spans="1:11" ht="21.75" customHeight="1">
      <c r="A107" s="642" t="s">
        <v>79</v>
      </c>
      <c r="B107" s="642"/>
      <c r="C107" s="642"/>
      <c r="D107" s="642"/>
      <c r="E107" s="642"/>
      <c r="F107" s="642"/>
      <c r="G107" s="642"/>
      <c r="H107" s="642"/>
      <c r="I107" s="642"/>
      <c r="J107" s="11"/>
      <c r="K107" s="11"/>
    </row>
    <row r="108" spans="1:11" ht="21.75" customHeight="1" thickBot="1">
      <c r="A108" s="351"/>
      <c r="B108" s="351"/>
      <c r="C108" s="351"/>
      <c r="D108" s="351"/>
      <c r="E108" s="351"/>
      <c r="F108" s="351"/>
      <c r="G108" s="351"/>
      <c r="H108" s="351"/>
      <c r="I108" s="10" t="s">
        <v>355</v>
      </c>
      <c r="J108" s="351"/>
      <c r="K108" s="351"/>
    </row>
    <row r="109" spans="1:9" ht="21.75" customHeight="1">
      <c r="A109" s="660" t="s">
        <v>214</v>
      </c>
      <c r="B109" s="662" t="s">
        <v>107</v>
      </c>
      <c r="C109" s="664" t="s">
        <v>204</v>
      </c>
      <c r="D109" s="647"/>
      <c r="E109" s="665"/>
      <c r="F109" s="666" t="s">
        <v>108</v>
      </c>
      <c r="G109" s="647"/>
      <c r="H109" s="648"/>
      <c r="I109" s="352" t="s">
        <v>109</v>
      </c>
    </row>
    <row r="110" spans="1:9" ht="21.75" customHeight="1" thickBot="1">
      <c r="A110" s="661"/>
      <c r="B110" s="663"/>
      <c r="C110" s="353" t="s">
        <v>4</v>
      </c>
      <c r="D110" s="480" t="s">
        <v>5</v>
      </c>
      <c r="E110" s="481" t="s">
        <v>6</v>
      </c>
      <c r="F110" s="357" t="s">
        <v>4</v>
      </c>
      <c r="G110" s="480" t="s">
        <v>5</v>
      </c>
      <c r="H110" s="482" t="s">
        <v>6</v>
      </c>
      <c r="I110" s="359" t="s">
        <v>113</v>
      </c>
    </row>
    <row r="111" spans="1:9" ht="21.75" customHeight="1">
      <c r="A111" s="360" t="s">
        <v>79</v>
      </c>
      <c r="B111" s="361"/>
      <c r="C111" s="362"/>
      <c r="D111" s="363"/>
      <c r="E111" s="365"/>
      <c r="F111" s="364"/>
      <c r="G111" s="363"/>
      <c r="H111" s="366"/>
      <c r="I111" s="367"/>
    </row>
    <row r="112" spans="1:9" ht="21.75" customHeight="1">
      <c r="A112" s="410" t="s">
        <v>312</v>
      </c>
      <c r="B112" s="369"/>
      <c r="C112" s="454"/>
      <c r="D112" s="455"/>
      <c r="E112" s="456"/>
      <c r="F112" s="457"/>
      <c r="G112" s="455"/>
      <c r="H112" s="458"/>
      <c r="I112" s="376"/>
    </row>
    <row r="113" spans="1:9" ht="21.75" customHeight="1">
      <c r="A113" s="412" t="s">
        <v>343</v>
      </c>
      <c r="B113" s="411">
        <v>5</v>
      </c>
      <c r="C113" s="454">
        <v>1</v>
      </c>
      <c r="D113" s="455">
        <v>2</v>
      </c>
      <c r="E113" s="459">
        <f>SUM(C113:D113)</f>
        <v>3</v>
      </c>
      <c r="F113" s="457">
        <v>1</v>
      </c>
      <c r="G113" s="455">
        <v>2</v>
      </c>
      <c r="H113" s="460">
        <f>SUM(F113:G113)</f>
        <v>3</v>
      </c>
      <c r="I113" s="385">
        <f>SUM(E113-H113)</f>
        <v>0</v>
      </c>
    </row>
    <row r="114" spans="1:9" ht="21.75" customHeight="1">
      <c r="A114" s="402"/>
      <c r="B114" s="171"/>
      <c r="C114" s="379"/>
      <c r="D114" s="380"/>
      <c r="E114" s="459">
        <f>SUM(C114:D114)</f>
        <v>0</v>
      </c>
      <c r="F114" s="38"/>
      <c r="G114" s="39"/>
      <c r="H114" s="460">
        <f>SUM(F114:G114)</f>
        <v>0</v>
      </c>
      <c r="I114" s="385">
        <f>SUM(E114-H114)</f>
        <v>0</v>
      </c>
    </row>
    <row r="115" spans="1:9" ht="21.75" customHeight="1" thickBot="1">
      <c r="A115" s="463" t="s">
        <v>342</v>
      </c>
      <c r="B115" s="464">
        <f aca="true" t="shared" si="17" ref="B115:I115">SUM(B113:B114)</f>
        <v>5</v>
      </c>
      <c r="C115" s="465">
        <f t="shared" si="17"/>
        <v>1</v>
      </c>
      <c r="D115" s="466">
        <f t="shared" si="17"/>
        <v>2</v>
      </c>
      <c r="E115" s="467">
        <f t="shared" si="17"/>
        <v>3</v>
      </c>
      <c r="F115" s="468">
        <f t="shared" si="17"/>
        <v>1</v>
      </c>
      <c r="G115" s="466">
        <f t="shared" si="17"/>
        <v>2</v>
      </c>
      <c r="H115" s="469">
        <f t="shared" si="17"/>
        <v>3</v>
      </c>
      <c r="I115" s="470">
        <f t="shared" si="17"/>
        <v>0</v>
      </c>
    </row>
    <row r="116" ht="21.75" customHeight="1" thickTop="1"/>
  </sheetData>
  <sheetProtection/>
  <mergeCells count="36">
    <mergeCell ref="F5:H5"/>
    <mergeCell ref="A27:I27"/>
    <mergeCell ref="A30:A31"/>
    <mergeCell ref="B30:B31"/>
    <mergeCell ref="C30:E30"/>
    <mergeCell ref="F30:H30"/>
    <mergeCell ref="A2:I2"/>
    <mergeCell ref="A3:I3"/>
    <mergeCell ref="A5:A6"/>
    <mergeCell ref="B5:B6"/>
    <mergeCell ref="C5:E5"/>
    <mergeCell ref="A109:A110"/>
    <mergeCell ref="B109:B110"/>
    <mergeCell ref="A49:I49"/>
    <mergeCell ref="A52:A53"/>
    <mergeCell ref="B52:B53"/>
    <mergeCell ref="C52:E52"/>
    <mergeCell ref="F52:H52"/>
    <mergeCell ref="A28:I28"/>
    <mergeCell ref="A50:I50"/>
    <mergeCell ref="C109:E109"/>
    <mergeCell ref="F109:H109"/>
    <mergeCell ref="A106:I106"/>
    <mergeCell ref="A107:I107"/>
    <mergeCell ref="A72:I72"/>
    <mergeCell ref="A73:I73"/>
    <mergeCell ref="F75:H75"/>
    <mergeCell ref="A75:A76"/>
    <mergeCell ref="C75:E75"/>
    <mergeCell ref="A91:I91"/>
    <mergeCell ref="A92:I92"/>
    <mergeCell ref="A94:A95"/>
    <mergeCell ref="B94:B95"/>
    <mergeCell ref="C94:E94"/>
    <mergeCell ref="F94:H94"/>
    <mergeCell ref="B75:B76"/>
  </mergeCells>
  <printOptions/>
  <pageMargins left="0.5905511811023623" right="0.1968503937007874" top="0.5118110236220472" bottom="0.2362204724409449" header="0.5118110236220472" footer="0.5118110236220472"/>
  <pageSetup horizontalDpi="600" verticalDpi="600" orientation="portrait" paperSize="9" r:id="rId1"/>
  <rowBreaks count="4" manualBreakCount="4">
    <brk id="25" max="255" man="1"/>
    <brk id="47" max="255" man="1"/>
    <brk id="70" max="255" man="1"/>
    <brk id="104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9" tint="-0.24997000396251678"/>
  </sheetPr>
  <dimension ref="A1:O157"/>
  <sheetViews>
    <sheetView showGridLines="0" zoomScalePageLayoutView="0" workbookViewId="0" topLeftCell="A142">
      <selection activeCell="O76" sqref="O76"/>
    </sheetView>
  </sheetViews>
  <sheetFormatPr defaultColWidth="5.00390625" defaultRowHeight="21" customHeight="1"/>
  <cols>
    <col min="1" max="1" width="21.375" style="206" customWidth="1"/>
    <col min="2" max="3" width="4.50390625" style="9" bestFit="1" customWidth="1"/>
    <col min="4" max="5" width="4.625" style="9" customWidth="1"/>
    <col min="6" max="6" width="5.75390625" style="9" bestFit="1" customWidth="1"/>
    <col min="7" max="7" width="6.00390625" style="9" bestFit="1" customWidth="1"/>
    <col min="8" max="8" width="4.50390625" style="9" bestFit="1" customWidth="1"/>
    <col min="9" max="9" width="4.625" style="9" bestFit="1" customWidth="1"/>
    <col min="10" max="10" width="4.875" style="9" bestFit="1" customWidth="1"/>
    <col min="11" max="11" width="5.50390625" style="9" customWidth="1"/>
    <col min="12" max="12" width="5.75390625" style="9" bestFit="1" customWidth="1"/>
    <col min="13" max="13" width="5.875" style="9" bestFit="1" customWidth="1"/>
    <col min="14" max="14" width="6.625" style="583" customWidth="1"/>
    <col min="15" max="15" width="6.875" style="583" customWidth="1"/>
    <col min="16" max="16384" width="5.00390625" style="9" customWidth="1"/>
  </cols>
  <sheetData>
    <row r="1" spans="1:15" s="510" customFormat="1" ht="24.75" customHeight="1">
      <c r="A1" s="668" t="s">
        <v>213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</row>
    <row r="2" spans="1:15" s="510" customFormat="1" ht="27.75" customHeight="1">
      <c r="A2" s="672" t="s">
        <v>365</v>
      </c>
      <c r="B2" s="672"/>
      <c r="C2" s="672"/>
      <c r="D2" s="672"/>
      <c r="E2" s="672"/>
      <c r="F2" s="672"/>
      <c r="G2" s="672"/>
      <c r="H2" s="672"/>
      <c r="I2" s="672"/>
      <c r="J2" s="672"/>
      <c r="K2" s="672"/>
      <c r="L2" s="672"/>
      <c r="M2" s="672"/>
      <c r="N2" s="672"/>
      <c r="O2" s="561" t="s">
        <v>356</v>
      </c>
    </row>
    <row r="3" spans="1:15" ht="21" customHeight="1">
      <c r="A3" s="676" t="s">
        <v>214</v>
      </c>
      <c r="B3" s="653" t="s">
        <v>253</v>
      </c>
      <c r="C3" s="653"/>
      <c r="D3" s="653"/>
      <c r="E3" s="667" t="s">
        <v>254</v>
      </c>
      <c r="F3" s="653"/>
      <c r="G3" s="673"/>
      <c r="H3" s="653" t="s">
        <v>255</v>
      </c>
      <c r="I3" s="653"/>
      <c r="J3" s="653"/>
      <c r="K3" s="272" t="s">
        <v>6</v>
      </c>
      <c r="L3" s="272"/>
      <c r="M3" s="272"/>
      <c r="N3" s="272" t="s">
        <v>215</v>
      </c>
      <c r="O3" s="569"/>
    </row>
    <row r="4" spans="1:15" ht="21" customHeight="1">
      <c r="A4" s="677"/>
      <c r="B4" s="116" t="s">
        <v>4</v>
      </c>
      <c r="C4" s="16" t="s">
        <v>5</v>
      </c>
      <c r="D4" s="14" t="s">
        <v>6</v>
      </c>
      <c r="E4" s="113" t="s">
        <v>4</v>
      </c>
      <c r="F4" s="16" t="s">
        <v>5</v>
      </c>
      <c r="G4" s="208" t="s">
        <v>6</v>
      </c>
      <c r="H4" s="116" t="s">
        <v>4</v>
      </c>
      <c r="I4" s="16" t="s">
        <v>5</v>
      </c>
      <c r="J4" s="14" t="s">
        <v>6</v>
      </c>
      <c r="K4" s="113" t="s">
        <v>4</v>
      </c>
      <c r="L4" s="16" t="s">
        <v>5</v>
      </c>
      <c r="M4" s="208" t="s">
        <v>6</v>
      </c>
      <c r="N4" s="570" t="s">
        <v>216</v>
      </c>
      <c r="O4" s="570" t="s">
        <v>217</v>
      </c>
    </row>
    <row r="5" spans="1:15" ht="21" customHeight="1">
      <c r="A5" s="273" t="s">
        <v>218</v>
      </c>
      <c r="B5" s="274"/>
      <c r="C5" s="275"/>
      <c r="D5" s="276"/>
      <c r="E5" s="277"/>
      <c r="F5" s="275"/>
      <c r="G5" s="278"/>
      <c r="H5" s="274"/>
      <c r="I5" s="275"/>
      <c r="J5" s="276"/>
      <c r="K5" s="277"/>
      <c r="L5" s="275"/>
      <c r="M5" s="278"/>
      <c r="N5" s="571"/>
      <c r="O5" s="242"/>
    </row>
    <row r="6" spans="1:15" ht="21" customHeight="1">
      <c r="A6" s="279" t="s">
        <v>23</v>
      </c>
      <c r="B6" s="280">
        <v>0</v>
      </c>
      <c r="C6" s="281">
        <v>2</v>
      </c>
      <c r="D6" s="282">
        <f aca="true" t="shared" si="0" ref="D6:D19">SUM(B6:C6)</f>
        <v>2</v>
      </c>
      <c r="E6" s="283">
        <v>1</v>
      </c>
      <c r="F6" s="281">
        <v>46</v>
      </c>
      <c r="G6" s="284">
        <f aca="true" t="shared" si="1" ref="G6:G19">SUM(E6:F6)</f>
        <v>47</v>
      </c>
      <c r="H6" s="280">
        <v>0</v>
      </c>
      <c r="I6" s="281">
        <v>0</v>
      </c>
      <c r="J6" s="282">
        <f aca="true" t="shared" si="2" ref="J6:J19">SUM(H6:I6)</f>
        <v>0</v>
      </c>
      <c r="K6" s="283">
        <f aca="true" t="shared" si="3" ref="K6:M20">SUM(B6+E6+H6)</f>
        <v>1</v>
      </c>
      <c r="L6" s="281">
        <f t="shared" si="3"/>
        <v>48</v>
      </c>
      <c r="M6" s="284">
        <f t="shared" si="3"/>
        <v>49</v>
      </c>
      <c r="N6" s="572" t="s">
        <v>219</v>
      </c>
      <c r="O6" s="587" t="s">
        <v>222</v>
      </c>
    </row>
    <row r="7" spans="1:15" ht="21" customHeight="1">
      <c r="A7" s="285" t="s">
        <v>358</v>
      </c>
      <c r="B7" s="280">
        <v>0</v>
      </c>
      <c r="C7" s="281">
        <v>0</v>
      </c>
      <c r="D7" s="282">
        <f t="shared" si="0"/>
        <v>0</v>
      </c>
      <c r="E7" s="283">
        <v>0</v>
      </c>
      <c r="F7" s="281">
        <v>1</v>
      </c>
      <c r="G7" s="284">
        <f t="shared" si="1"/>
        <v>1</v>
      </c>
      <c r="H7" s="280">
        <v>0</v>
      </c>
      <c r="I7" s="281">
        <v>3</v>
      </c>
      <c r="J7" s="282">
        <f t="shared" si="2"/>
        <v>3</v>
      </c>
      <c r="K7" s="283">
        <f t="shared" si="3"/>
        <v>0</v>
      </c>
      <c r="L7" s="281">
        <f t="shared" si="3"/>
        <v>4</v>
      </c>
      <c r="M7" s="284">
        <f t="shared" si="3"/>
        <v>4</v>
      </c>
      <c r="N7" s="572"/>
      <c r="O7" s="587"/>
    </row>
    <row r="8" spans="1:15" ht="21" customHeight="1">
      <c r="A8" s="285" t="s">
        <v>359</v>
      </c>
      <c r="B8" s="280">
        <v>0</v>
      </c>
      <c r="C8" s="281">
        <v>0</v>
      </c>
      <c r="D8" s="282">
        <f t="shared" si="0"/>
        <v>0</v>
      </c>
      <c r="E8" s="283">
        <v>1</v>
      </c>
      <c r="F8" s="281">
        <v>0</v>
      </c>
      <c r="G8" s="284">
        <f t="shared" si="1"/>
        <v>1</v>
      </c>
      <c r="H8" s="280">
        <v>0</v>
      </c>
      <c r="I8" s="281">
        <v>0</v>
      </c>
      <c r="J8" s="282">
        <f t="shared" si="2"/>
        <v>0</v>
      </c>
      <c r="K8" s="283">
        <f t="shared" si="3"/>
        <v>1</v>
      </c>
      <c r="L8" s="281">
        <f t="shared" si="3"/>
        <v>0</v>
      </c>
      <c r="M8" s="284">
        <f t="shared" si="3"/>
        <v>1</v>
      </c>
      <c r="N8" s="572"/>
      <c r="O8" s="587"/>
    </row>
    <row r="9" spans="1:15" ht="21" customHeight="1">
      <c r="A9" s="287" t="s">
        <v>360</v>
      </c>
      <c r="B9" s="280">
        <v>0</v>
      </c>
      <c r="C9" s="281">
        <v>0</v>
      </c>
      <c r="D9" s="282">
        <f t="shared" si="0"/>
        <v>0</v>
      </c>
      <c r="E9" s="283">
        <v>1</v>
      </c>
      <c r="F9" s="281">
        <v>48</v>
      </c>
      <c r="G9" s="284">
        <f t="shared" si="1"/>
        <v>49</v>
      </c>
      <c r="H9" s="280">
        <v>0</v>
      </c>
      <c r="I9" s="281">
        <v>0</v>
      </c>
      <c r="J9" s="282">
        <f t="shared" si="2"/>
        <v>0</v>
      </c>
      <c r="K9" s="283">
        <f t="shared" si="3"/>
        <v>1</v>
      </c>
      <c r="L9" s="281">
        <f t="shared" si="3"/>
        <v>48</v>
      </c>
      <c r="M9" s="284">
        <f t="shared" si="3"/>
        <v>49</v>
      </c>
      <c r="N9" s="572" t="s">
        <v>256</v>
      </c>
      <c r="O9" s="587" t="s">
        <v>257</v>
      </c>
    </row>
    <row r="10" spans="1:15" ht="21" customHeight="1">
      <c r="A10" s="287" t="s">
        <v>18</v>
      </c>
      <c r="B10" s="280">
        <v>0</v>
      </c>
      <c r="C10" s="281">
        <v>1</v>
      </c>
      <c r="D10" s="282">
        <f t="shared" si="0"/>
        <v>1</v>
      </c>
      <c r="E10" s="283">
        <v>2</v>
      </c>
      <c r="F10" s="281">
        <v>18</v>
      </c>
      <c r="G10" s="284">
        <f t="shared" si="1"/>
        <v>20</v>
      </c>
      <c r="H10" s="280">
        <v>0</v>
      </c>
      <c r="I10" s="281">
        <v>19</v>
      </c>
      <c r="J10" s="282">
        <f t="shared" si="2"/>
        <v>19</v>
      </c>
      <c r="K10" s="283">
        <f t="shared" si="3"/>
        <v>2</v>
      </c>
      <c r="L10" s="281">
        <f t="shared" si="3"/>
        <v>38</v>
      </c>
      <c r="M10" s="284">
        <f t="shared" si="3"/>
        <v>40</v>
      </c>
      <c r="N10" s="572"/>
      <c r="O10" s="587"/>
    </row>
    <row r="11" spans="1:15" ht="21" customHeight="1">
      <c r="A11" s="287" t="s">
        <v>188</v>
      </c>
      <c r="B11" s="280">
        <v>0</v>
      </c>
      <c r="C11" s="281">
        <v>0</v>
      </c>
      <c r="D11" s="282">
        <f t="shared" si="0"/>
        <v>0</v>
      </c>
      <c r="E11" s="283">
        <v>6</v>
      </c>
      <c r="F11" s="281">
        <v>41</v>
      </c>
      <c r="G11" s="284">
        <f t="shared" si="1"/>
        <v>47</v>
      </c>
      <c r="H11" s="280">
        <v>0</v>
      </c>
      <c r="I11" s="281">
        <v>0</v>
      </c>
      <c r="J11" s="282">
        <f t="shared" si="2"/>
        <v>0</v>
      </c>
      <c r="K11" s="283">
        <f t="shared" si="3"/>
        <v>6</v>
      </c>
      <c r="L11" s="281">
        <f t="shared" si="3"/>
        <v>41</v>
      </c>
      <c r="M11" s="284">
        <f t="shared" si="3"/>
        <v>47</v>
      </c>
      <c r="N11" s="572" t="s">
        <v>226</v>
      </c>
      <c r="O11" s="587" t="s">
        <v>258</v>
      </c>
    </row>
    <row r="12" spans="1:15" ht="21" customHeight="1">
      <c r="A12" s="288" t="s">
        <v>52</v>
      </c>
      <c r="B12" s="280">
        <v>0</v>
      </c>
      <c r="C12" s="281">
        <v>0</v>
      </c>
      <c r="D12" s="282">
        <f t="shared" si="0"/>
        <v>0</v>
      </c>
      <c r="E12" s="283">
        <v>22</v>
      </c>
      <c r="F12" s="281">
        <v>43</v>
      </c>
      <c r="G12" s="284">
        <f t="shared" si="1"/>
        <v>65</v>
      </c>
      <c r="H12" s="280">
        <v>0</v>
      </c>
      <c r="I12" s="281">
        <v>1</v>
      </c>
      <c r="J12" s="282">
        <f t="shared" si="2"/>
        <v>1</v>
      </c>
      <c r="K12" s="283">
        <f t="shared" si="3"/>
        <v>22</v>
      </c>
      <c r="L12" s="281">
        <f t="shared" si="3"/>
        <v>44</v>
      </c>
      <c r="M12" s="284">
        <f t="shared" si="3"/>
        <v>66</v>
      </c>
      <c r="N12" s="572" t="s">
        <v>225</v>
      </c>
      <c r="O12" s="587" t="s">
        <v>259</v>
      </c>
    </row>
    <row r="13" spans="1:15" ht="21" customHeight="1">
      <c r="A13" s="287" t="s">
        <v>22</v>
      </c>
      <c r="B13" s="280">
        <v>0</v>
      </c>
      <c r="C13" s="281">
        <v>0</v>
      </c>
      <c r="D13" s="282">
        <f t="shared" si="0"/>
        <v>0</v>
      </c>
      <c r="E13" s="283">
        <v>31</v>
      </c>
      <c r="F13" s="281">
        <v>14</v>
      </c>
      <c r="G13" s="284">
        <f t="shared" si="1"/>
        <v>45</v>
      </c>
      <c r="H13" s="280">
        <v>3</v>
      </c>
      <c r="I13" s="281">
        <v>0</v>
      </c>
      <c r="J13" s="282">
        <f t="shared" si="2"/>
        <v>3</v>
      </c>
      <c r="K13" s="283">
        <f t="shared" si="3"/>
        <v>34</v>
      </c>
      <c r="L13" s="281">
        <f t="shared" si="3"/>
        <v>14</v>
      </c>
      <c r="M13" s="284">
        <f t="shared" si="3"/>
        <v>48</v>
      </c>
      <c r="N13" s="572"/>
      <c r="O13" s="587" t="s">
        <v>260</v>
      </c>
    </row>
    <row r="14" spans="1:15" ht="21" customHeight="1">
      <c r="A14" s="287" t="s">
        <v>21</v>
      </c>
      <c r="B14" s="280">
        <v>1</v>
      </c>
      <c r="C14" s="281">
        <v>0</v>
      </c>
      <c r="D14" s="282">
        <f t="shared" si="0"/>
        <v>1</v>
      </c>
      <c r="E14" s="283">
        <v>6</v>
      </c>
      <c r="F14" s="281">
        <v>54</v>
      </c>
      <c r="G14" s="284">
        <f t="shared" si="1"/>
        <v>60</v>
      </c>
      <c r="H14" s="280">
        <v>0</v>
      </c>
      <c r="I14" s="281">
        <v>0</v>
      </c>
      <c r="J14" s="282">
        <f t="shared" si="2"/>
        <v>0</v>
      </c>
      <c r="K14" s="283">
        <f t="shared" si="3"/>
        <v>7</v>
      </c>
      <c r="L14" s="281">
        <f t="shared" si="3"/>
        <v>54</v>
      </c>
      <c r="M14" s="284">
        <f t="shared" si="3"/>
        <v>61</v>
      </c>
      <c r="N14" s="572" t="s">
        <v>256</v>
      </c>
      <c r="O14" s="587" t="s">
        <v>261</v>
      </c>
    </row>
    <row r="15" spans="1:15" ht="21" customHeight="1">
      <c r="A15" s="287" t="s">
        <v>13</v>
      </c>
      <c r="B15" s="280">
        <v>0</v>
      </c>
      <c r="C15" s="281">
        <v>0</v>
      </c>
      <c r="D15" s="282">
        <f t="shared" si="0"/>
        <v>0</v>
      </c>
      <c r="E15" s="283">
        <v>4</v>
      </c>
      <c r="F15" s="281">
        <v>37</v>
      </c>
      <c r="G15" s="284">
        <f t="shared" si="1"/>
        <v>41</v>
      </c>
      <c r="H15" s="280">
        <v>0</v>
      </c>
      <c r="I15" s="281">
        <v>0</v>
      </c>
      <c r="J15" s="282">
        <f t="shared" si="2"/>
        <v>0</v>
      </c>
      <c r="K15" s="283">
        <f t="shared" si="3"/>
        <v>4</v>
      </c>
      <c r="L15" s="281">
        <f t="shared" si="3"/>
        <v>37</v>
      </c>
      <c r="M15" s="284">
        <f t="shared" si="3"/>
        <v>41</v>
      </c>
      <c r="N15" s="572" t="s">
        <v>224</v>
      </c>
      <c r="O15" s="587" t="s">
        <v>239</v>
      </c>
    </row>
    <row r="16" spans="1:15" ht="21" customHeight="1">
      <c r="A16" s="287" t="s">
        <v>189</v>
      </c>
      <c r="B16" s="280">
        <v>0</v>
      </c>
      <c r="C16" s="281">
        <v>0</v>
      </c>
      <c r="D16" s="282">
        <f t="shared" si="0"/>
        <v>0</v>
      </c>
      <c r="E16" s="283">
        <v>8</v>
      </c>
      <c r="F16" s="281">
        <v>45</v>
      </c>
      <c r="G16" s="284">
        <f t="shared" si="1"/>
        <v>53</v>
      </c>
      <c r="H16" s="280">
        <v>0</v>
      </c>
      <c r="I16" s="281">
        <v>0</v>
      </c>
      <c r="J16" s="282">
        <f t="shared" si="2"/>
        <v>0</v>
      </c>
      <c r="K16" s="283">
        <f t="shared" si="3"/>
        <v>8</v>
      </c>
      <c r="L16" s="281">
        <f t="shared" si="3"/>
        <v>45</v>
      </c>
      <c r="M16" s="284">
        <f t="shared" si="3"/>
        <v>53</v>
      </c>
      <c r="N16" s="572"/>
      <c r="O16" s="587" t="s">
        <v>225</v>
      </c>
    </row>
    <row r="17" spans="1:15" ht="21" customHeight="1">
      <c r="A17" s="287" t="s">
        <v>190</v>
      </c>
      <c r="B17" s="280">
        <v>0</v>
      </c>
      <c r="C17" s="281">
        <v>0</v>
      </c>
      <c r="D17" s="282">
        <f t="shared" si="0"/>
        <v>0</v>
      </c>
      <c r="E17" s="283">
        <v>4</v>
      </c>
      <c r="F17" s="281">
        <v>38</v>
      </c>
      <c r="G17" s="284">
        <f t="shared" si="1"/>
        <v>42</v>
      </c>
      <c r="H17" s="280">
        <v>0</v>
      </c>
      <c r="I17" s="281">
        <v>0</v>
      </c>
      <c r="J17" s="282">
        <f t="shared" si="2"/>
        <v>0</v>
      </c>
      <c r="K17" s="283">
        <f t="shared" si="3"/>
        <v>4</v>
      </c>
      <c r="L17" s="281">
        <f t="shared" si="3"/>
        <v>38</v>
      </c>
      <c r="M17" s="284">
        <f t="shared" si="3"/>
        <v>42</v>
      </c>
      <c r="N17" s="572" t="s">
        <v>226</v>
      </c>
      <c r="O17" s="587" t="s">
        <v>226</v>
      </c>
    </row>
    <row r="18" spans="1:15" ht="21" customHeight="1">
      <c r="A18" s="287" t="s">
        <v>191</v>
      </c>
      <c r="B18" s="280">
        <v>0</v>
      </c>
      <c r="C18" s="281">
        <v>0</v>
      </c>
      <c r="D18" s="282">
        <f t="shared" si="0"/>
        <v>0</v>
      </c>
      <c r="E18" s="283">
        <v>13</v>
      </c>
      <c r="F18" s="281">
        <v>30</v>
      </c>
      <c r="G18" s="284">
        <f t="shared" si="1"/>
        <v>43</v>
      </c>
      <c r="H18" s="280">
        <v>1</v>
      </c>
      <c r="I18" s="281">
        <v>0</v>
      </c>
      <c r="J18" s="282">
        <f t="shared" si="2"/>
        <v>1</v>
      </c>
      <c r="K18" s="283">
        <f t="shared" si="3"/>
        <v>14</v>
      </c>
      <c r="L18" s="281">
        <f t="shared" si="3"/>
        <v>30</v>
      </c>
      <c r="M18" s="284">
        <f t="shared" si="3"/>
        <v>44</v>
      </c>
      <c r="N18" s="572" t="s">
        <v>262</v>
      </c>
      <c r="O18" s="587" t="s">
        <v>262</v>
      </c>
    </row>
    <row r="19" spans="1:15" ht="21" customHeight="1">
      <c r="A19" s="254" t="s">
        <v>192</v>
      </c>
      <c r="B19" s="289">
        <v>0</v>
      </c>
      <c r="C19" s="290">
        <v>0</v>
      </c>
      <c r="D19" s="291">
        <f t="shared" si="0"/>
        <v>0</v>
      </c>
      <c r="E19" s="292">
        <v>14</v>
      </c>
      <c r="F19" s="290">
        <v>64</v>
      </c>
      <c r="G19" s="293">
        <f t="shared" si="1"/>
        <v>78</v>
      </c>
      <c r="H19" s="289">
        <v>0</v>
      </c>
      <c r="I19" s="290">
        <v>0</v>
      </c>
      <c r="J19" s="291">
        <f t="shared" si="2"/>
        <v>0</v>
      </c>
      <c r="K19" s="292">
        <f t="shared" si="3"/>
        <v>14</v>
      </c>
      <c r="L19" s="290">
        <f t="shared" si="3"/>
        <v>64</v>
      </c>
      <c r="M19" s="293">
        <f t="shared" si="3"/>
        <v>78</v>
      </c>
      <c r="N19" s="571" t="s">
        <v>237</v>
      </c>
      <c r="O19" s="242" t="s">
        <v>263</v>
      </c>
    </row>
    <row r="20" spans="1:15" ht="31.5">
      <c r="A20" s="255" t="s">
        <v>6</v>
      </c>
      <c r="B20" s="294">
        <f aca="true" t="shared" si="4" ref="B20:J20">SUM(B6:B19)</f>
        <v>1</v>
      </c>
      <c r="C20" s="295">
        <f t="shared" si="4"/>
        <v>3</v>
      </c>
      <c r="D20" s="296">
        <f t="shared" si="4"/>
        <v>4</v>
      </c>
      <c r="E20" s="297">
        <f t="shared" si="4"/>
        <v>113</v>
      </c>
      <c r="F20" s="295">
        <f t="shared" si="4"/>
        <v>479</v>
      </c>
      <c r="G20" s="298">
        <f t="shared" si="4"/>
        <v>592</v>
      </c>
      <c r="H20" s="294">
        <f t="shared" si="4"/>
        <v>4</v>
      </c>
      <c r="I20" s="295">
        <f t="shared" si="4"/>
        <v>23</v>
      </c>
      <c r="J20" s="296">
        <f t="shared" si="4"/>
        <v>27</v>
      </c>
      <c r="K20" s="297">
        <f t="shared" si="3"/>
        <v>118</v>
      </c>
      <c r="L20" s="295">
        <f t="shared" si="3"/>
        <v>505</v>
      </c>
      <c r="M20" s="298">
        <f t="shared" si="3"/>
        <v>623</v>
      </c>
      <c r="N20" s="595" t="s">
        <v>400</v>
      </c>
      <c r="O20" s="596" t="s">
        <v>401</v>
      </c>
    </row>
    <row r="21" spans="1:15" ht="21" customHeight="1">
      <c r="A21" s="273" t="s">
        <v>227</v>
      </c>
      <c r="B21" s="274"/>
      <c r="C21" s="275"/>
      <c r="D21" s="276"/>
      <c r="E21" s="277"/>
      <c r="F21" s="275"/>
      <c r="G21" s="278"/>
      <c r="H21" s="274"/>
      <c r="I21" s="275"/>
      <c r="J21" s="276"/>
      <c r="K21" s="277"/>
      <c r="L21" s="275"/>
      <c r="M21" s="278"/>
      <c r="N21" s="571"/>
      <c r="O21" s="242"/>
    </row>
    <row r="22" spans="1:15" ht="21" customHeight="1">
      <c r="A22" s="287" t="s">
        <v>17</v>
      </c>
      <c r="B22" s="280">
        <v>0</v>
      </c>
      <c r="C22" s="281">
        <v>5</v>
      </c>
      <c r="D22" s="282">
        <f aca="true" t="shared" si="5" ref="D22:D30">SUM(B22:C22)</f>
        <v>5</v>
      </c>
      <c r="E22" s="283">
        <v>14</v>
      </c>
      <c r="F22" s="281">
        <v>64</v>
      </c>
      <c r="G22" s="284">
        <f>SUM(E22:F22)</f>
        <v>78</v>
      </c>
      <c r="H22" s="280">
        <v>0</v>
      </c>
      <c r="I22" s="281">
        <v>3</v>
      </c>
      <c r="J22" s="282">
        <f>SUM(H22:I22)</f>
        <v>3</v>
      </c>
      <c r="K22" s="283">
        <f aca="true" t="shared" si="6" ref="K22:M32">SUM(B22+E22+H22)</f>
        <v>14</v>
      </c>
      <c r="L22" s="281">
        <f t="shared" si="6"/>
        <v>72</v>
      </c>
      <c r="M22" s="284">
        <f t="shared" si="6"/>
        <v>86</v>
      </c>
      <c r="N22" s="572" t="s">
        <v>226</v>
      </c>
      <c r="O22" s="587" t="s">
        <v>237</v>
      </c>
    </row>
    <row r="23" spans="1:15" ht="21" customHeight="1">
      <c r="A23" s="287" t="s">
        <v>8</v>
      </c>
      <c r="B23" s="280">
        <v>0</v>
      </c>
      <c r="C23" s="281">
        <v>0</v>
      </c>
      <c r="D23" s="282">
        <f t="shared" si="5"/>
        <v>0</v>
      </c>
      <c r="E23" s="283">
        <v>20</v>
      </c>
      <c r="F23" s="281">
        <v>45</v>
      </c>
      <c r="G23" s="284">
        <f aca="true" t="shared" si="7" ref="G23:G30">SUM(E23:F23)</f>
        <v>65</v>
      </c>
      <c r="H23" s="280">
        <v>1</v>
      </c>
      <c r="I23" s="281">
        <v>1</v>
      </c>
      <c r="J23" s="282">
        <f aca="true" t="shared" si="8" ref="J23:J32">SUM(H23:I23)</f>
        <v>2</v>
      </c>
      <c r="K23" s="283">
        <f t="shared" si="6"/>
        <v>21</v>
      </c>
      <c r="L23" s="281">
        <f t="shared" si="6"/>
        <v>46</v>
      </c>
      <c r="M23" s="284">
        <f t="shared" si="6"/>
        <v>67</v>
      </c>
      <c r="N23" s="572"/>
      <c r="O23" s="587" t="s">
        <v>219</v>
      </c>
    </row>
    <row r="24" spans="1:15" ht="21" customHeight="1">
      <c r="A24" s="286" t="s">
        <v>9</v>
      </c>
      <c r="B24" s="280">
        <v>0</v>
      </c>
      <c r="C24" s="281">
        <v>0</v>
      </c>
      <c r="D24" s="282">
        <f t="shared" si="5"/>
        <v>0</v>
      </c>
      <c r="E24" s="283">
        <v>1</v>
      </c>
      <c r="F24" s="281">
        <v>29</v>
      </c>
      <c r="G24" s="284">
        <f t="shared" si="7"/>
        <v>30</v>
      </c>
      <c r="H24" s="280">
        <v>0</v>
      </c>
      <c r="I24" s="281">
        <v>1</v>
      </c>
      <c r="J24" s="282">
        <f t="shared" si="8"/>
        <v>1</v>
      </c>
      <c r="K24" s="283">
        <f t="shared" si="6"/>
        <v>1</v>
      </c>
      <c r="L24" s="281">
        <f t="shared" si="6"/>
        <v>30</v>
      </c>
      <c r="M24" s="284">
        <f t="shared" si="6"/>
        <v>31</v>
      </c>
      <c r="N24" s="572"/>
      <c r="O24" s="587" t="s">
        <v>264</v>
      </c>
    </row>
    <row r="25" spans="1:15" ht="21" customHeight="1">
      <c r="A25" s="287" t="s">
        <v>10</v>
      </c>
      <c r="B25" s="280">
        <v>1</v>
      </c>
      <c r="C25" s="281">
        <v>0</v>
      </c>
      <c r="D25" s="282">
        <f t="shared" si="5"/>
        <v>1</v>
      </c>
      <c r="E25" s="283">
        <v>8</v>
      </c>
      <c r="F25" s="281">
        <v>35</v>
      </c>
      <c r="G25" s="284">
        <f t="shared" si="7"/>
        <v>43</v>
      </c>
      <c r="H25" s="280">
        <v>4</v>
      </c>
      <c r="I25" s="281">
        <v>10</v>
      </c>
      <c r="J25" s="282">
        <f t="shared" si="8"/>
        <v>14</v>
      </c>
      <c r="K25" s="283">
        <f t="shared" si="6"/>
        <v>13</v>
      </c>
      <c r="L25" s="281">
        <f t="shared" si="6"/>
        <v>45</v>
      </c>
      <c r="M25" s="284">
        <f t="shared" si="6"/>
        <v>58</v>
      </c>
      <c r="N25" s="572"/>
      <c r="O25" s="587" t="s">
        <v>223</v>
      </c>
    </row>
    <row r="26" spans="1:15" ht="21" customHeight="1">
      <c r="A26" s="287" t="s">
        <v>96</v>
      </c>
      <c r="B26" s="280">
        <v>0</v>
      </c>
      <c r="C26" s="281">
        <v>0</v>
      </c>
      <c r="D26" s="282">
        <f t="shared" si="5"/>
        <v>0</v>
      </c>
      <c r="E26" s="283">
        <v>3</v>
      </c>
      <c r="F26" s="281">
        <v>39</v>
      </c>
      <c r="G26" s="284">
        <f t="shared" si="7"/>
        <v>42</v>
      </c>
      <c r="H26" s="280">
        <v>0</v>
      </c>
      <c r="I26" s="281">
        <v>2</v>
      </c>
      <c r="J26" s="282">
        <f t="shared" si="8"/>
        <v>2</v>
      </c>
      <c r="K26" s="283">
        <f t="shared" si="6"/>
        <v>3</v>
      </c>
      <c r="L26" s="281">
        <f t="shared" si="6"/>
        <v>41</v>
      </c>
      <c r="M26" s="284">
        <f t="shared" si="6"/>
        <v>44</v>
      </c>
      <c r="N26" s="572" t="s">
        <v>228</v>
      </c>
      <c r="O26" s="587" t="s">
        <v>230</v>
      </c>
    </row>
    <row r="27" spans="1:15" ht="21" customHeight="1">
      <c r="A27" s="287" t="s">
        <v>11</v>
      </c>
      <c r="B27" s="280">
        <v>0</v>
      </c>
      <c r="C27" s="281">
        <v>0</v>
      </c>
      <c r="D27" s="282">
        <f t="shared" si="5"/>
        <v>0</v>
      </c>
      <c r="E27" s="283">
        <v>2</v>
      </c>
      <c r="F27" s="281">
        <v>21</v>
      </c>
      <c r="G27" s="284">
        <f t="shared" si="7"/>
        <v>23</v>
      </c>
      <c r="H27" s="280">
        <v>0</v>
      </c>
      <c r="I27" s="281">
        <v>0</v>
      </c>
      <c r="J27" s="282">
        <f t="shared" si="8"/>
        <v>0</v>
      </c>
      <c r="K27" s="283">
        <f t="shared" si="6"/>
        <v>2</v>
      </c>
      <c r="L27" s="281">
        <f t="shared" si="6"/>
        <v>21</v>
      </c>
      <c r="M27" s="284">
        <f t="shared" si="6"/>
        <v>23</v>
      </c>
      <c r="N27" s="572" t="s">
        <v>219</v>
      </c>
      <c r="O27" s="587" t="s">
        <v>221</v>
      </c>
    </row>
    <row r="28" spans="1:15" ht="21" customHeight="1">
      <c r="A28" s="287" t="s">
        <v>21</v>
      </c>
      <c r="B28" s="280">
        <v>0</v>
      </c>
      <c r="C28" s="281">
        <v>1</v>
      </c>
      <c r="D28" s="282">
        <f t="shared" si="5"/>
        <v>1</v>
      </c>
      <c r="E28" s="283">
        <v>6</v>
      </c>
      <c r="F28" s="281">
        <v>33</v>
      </c>
      <c r="G28" s="284">
        <f t="shared" si="7"/>
        <v>39</v>
      </c>
      <c r="H28" s="280">
        <v>0</v>
      </c>
      <c r="I28" s="281">
        <v>0</v>
      </c>
      <c r="J28" s="282">
        <f t="shared" si="8"/>
        <v>0</v>
      </c>
      <c r="K28" s="283">
        <f t="shared" si="6"/>
        <v>6</v>
      </c>
      <c r="L28" s="281">
        <f t="shared" si="6"/>
        <v>34</v>
      </c>
      <c r="M28" s="284">
        <f t="shared" si="6"/>
        <v>40</v>
      </c>
      <c r="N28" s="572" t="s">
        <v>221</v>
      </c>
      <c r="O28" s="587" t="s">
        <v>219</v>
      </c>
    </row>
    <row r="29" spans="1:15" ht="21" customHeight="1">
      <c r="A29" s="287" t="s">
        <v>12</v>
      </c>
      <c r="B29" s="280">
        <v>0</v>
      </c>
      <c r="C29" s="281">
        <v>0</v>
      </c>
      <c r="D29" s="282">
        <f t="shared" si="5"/>
        <v>0</v>
      </c>
      <c r="E29" s="283">
        <v>4</v>
      </c>
      <c r="F29" s="281">
        <v>19</v>
      </c>
      <c r="G29" s="284">
        <f t="shared" si="7"/>
        <v>23</v>
      </c>
      <c r="H29" s="280">
        <v>0</v>
      </c>
      <c r="I29" s="281">
        <v>1</v>
      </c>
      <c r="J29" s="282">
        <f t="shared" si="8"/>
        <v>1</v>
      </c>
      <c r="K29" s="283">
        <f t="shared" si="6"/>
        <v>4</v>
      </c>
      <c r="L29" s="281">
        <f t="shared" si="6"/>
        <v>20</v>
      </c>
      <c r="M29" s="284">
        <f t="shared" si="6"/>
        <v>24</v>
      </c>
      <c r="N29" s="572"/>
      <c r="O29" s="587" t="s">
        <v>221</v>
      </c>
    </row>
    <row r="30" spans="1:15" ht="21" customHeight="1">
      <c r="A30" s="287" t="s">
        <v>13</v>
      </c>
      <c r="B30" s="280">
        <v>1</v>
      </c>
      <c r="C30" s="281">
        <v>0</v>
      </c>
      <c r="D30" s="282">
        <f t="shared" si="5"/>
        <v>1</v>
      </c>
      <c r="E30" s="283">
        <v>14</v>
      </c>
      <c r="F30" s="281">
        <v>53</v>
      </c>
      <c r="G30" s="284">
        <f t="shared" si="7"/>
        <v>67</v>
      </c>
      <c r="H30" s="280">
        <v>0</v>
      </c>
      <c r="I30" s="281">
        <v>2</v>
      </c>
      <c r="J30" s="282">
        <f t="shared" si="8"/>
        <v>2</v>
      </c>
      <c r="K30" s="283">
        <f t="shared" si="6"/>
        <v>15</v>
      </c>
      <c r="L30" s="281">
        <f t="shared" si="6"/>
        <v>55</v>
      </c>
      <c r="M30" s="284">
        <f t="shared" si="6"/>
        <v>70</v>
      </c>
      <c r="N30" s="572" t="s">
        <v>219</v>
      </c>
      <c r="O30" s="587" t="s">
        <v>265</v>
      </c>
    </row>
    <row r="31" spans="1:15" ht="21" customHeight="1">
      <c r="A31" s="287" t="s">
        <v>361</v>
      </c>
      <c r="B31" s="280">
        <v>1</v>
      </c>
      <c r="C31" s="281">
        <v>0</v>
      </c>
      <c r="D31" s="282">
        <f>SUM(B31:C31)</f>
        <v>1</v>
      </c>
      <c r="E31" s="283">
        <v>25</v>
      </c>
      <c r="F31" s="281">
        <v>9</v>
      </c>
      <c r="G31" s="284">
        <f>SUM(E31:F31)</f>
        <v>34</v>
      </c>
      <c r="H31" s="280">
        <v>7</v>
      </c>
      <c r="I31" s="281">
        <v>0</v>
      </c>
      <c r="J31" s="282">
        <f t="shared" si="8"/>
        <v>7</v>
      </c>
      <c r="K31" s="283">
        <f t="shared" si="6"/>
        <v>33</v>
      </c>
      <c r="L31" s="281">
        <f t="shared" si="6"/>
        <v>9</v>
      </c>
      <c r="M31" s="284">
        <f t="shared" si="6"/>
        <v>42</v>
      </c>
      <c r="N31" s="572"/>
      <c r="O31" s="587" t="s">
        <v>229</v>
      </c>
    </row>
    <row r="32" spans="1:15" ht="21" customHeight="1">
      <c r="A32" s="254" t="s">
        <v>362</v>
      </c>
      <c r="B32" s="289">
        <v>1</v>
      </c>
      <c r="C32" s="290">
        <v>1</v>
      </c>
      <c r="D32" s="291">
        <f>SUM(B32:C32)</f>
        <v>2</v>
      </c>
      <c r="E32" s="292">
        <v>2</v>
      </c>
      <c r="F32" s="290">
        <v>7</v>
      </c>
      <c r="G32" s="293">
        <f>SUM(E32:F32)</f>
        <v>9</v>
      </c>
      <c r="H32" s="289">
        <v>3</v>
      </c>
      <c r="I32" s="290">
        <v>8</v>
      </c>
      <c r="J32" s="291">
        <f t="shared" si="8"/>
        <v>11</v>
      </c>
      <c r="K32" s="292">
        <f t="shared" si="6"/>
        <v>6</v>
      </c>
      <c r="L32" s="290">
        <f t="shared" si="6"/>
        <v>16</v>
      </c>
      <c r="M32" s="293">
        <f t="shared" si="6"/>
        <v>22</v>
      </c>
      <c r="N32" s="571"/>
      <c r="O32" s="242"/>
    </row>
    <row r="33" spans="1:15" ht="21" customHeight="1">
      <c r="A33" s="255" t="s">
        <v>6</v>
      </c>
      <c r="B33" s="294">
        <f aca="true" t="shared" si="9" ref="B33:M33">SUM(B22:B32)</f>
        <v>4</v>
      </c>
      <c r="C33" s="294">
        <f t="shared" si="9"/>
        <v>7</v>
      </c>
      <c r="D33" s="299">
        <f t="shared" si="9"/>
        <v>11</v>
      </c>
      <c r="E33" s="294">
        <f t="shared" si="9"/>
        <v>99</v>
      </c>
      <c r="F33" s="294">
        <f t="shared" si="9"/>
        <v>354</v>
      </c>
      <c r="G33" s="299">
        <f t="shared" si="9"/>
        <v>453</v>
      </c>
      <c r="H33" s="294">
        <f t="shared" si="9"/>
        <v>15</v>
      </c>
      <c r="I33" s="294">
        <f t="shared" si="9"/>
        <v>28</v>
      </c>
      <c r="J33" s="299">
        <f t="shared" si="9"/>
        <v>43</v>
      </c>
      <c r="K33" s="294">
        <f t="shared" si="9"/>
        <v>118</v>
      </c>
      <c r="L33" s="294">
        <f t="shared" si="9"/>
        <v>389</v>
      </c>
      <c r="M33" s="294">
        <f t="shared" si="9"/>
        <v>507</v>
      </c>
      <c r="N33" s="573" t="s">
        <v>266</v>
      </c>
      <c r="O33" s="237" t="s">
        <v>267</v>
      </c>
    </row>
    <row r="34" spans="1:15" ht="21" customHeight="1">
      <c r="A34" s="300" t="s">
        <v>231</v>
      </c>
      <c r="B34" s="289"/>
      <c r="C34" s="301"/>
      <c r="D34" s="302"/>
      <c r="E34" s="292"/>
      <c r="F34" s="301"/>
      <c r="G34" s="303"/>
      <c r="H34" s="289"/>
      <c r="I34" s="301"/>
      <c r="J34" s="302"/>
      <c r="K34" s="292"/>
      <c r="L34" s="304"/>
      <c r="M34" s="303"/>
      <c r="N34" s="571"/>
      <c r="O34" s="242"/>
    </row>
    <row r="35" spans="1:15" ht="21" customHeight="1">
      <c r="A35" s="305" t="s">
        <v>363</v>
      </c>
      <c r="B35" s="306">
        <v>0</v>
      </c>
      <c r="C35" s="290">
        <v>0</v>
      </c>
      <c r="D35" s="307">
        <f>SUM(B35:C35)</f>
        <v>0</v>
      </c>
      <c r="E35" s="292">
        <v>11</v>
      </c>
      <c r="F35" s="290">
        <v>17</v>
      </c>
      <c r="G35" s="308">
        <f>SUM(E35:F35)</f>
        <v>28</v>
      </c>
      <c r="H35" s="289">
        <v>5</v>
      </c>
      <c r="I35" s="290">
        <v>7</v>
      </c>
      <c r="J35" s="307">
        <f>SUM(H35:I35)</f>
        <v>12</v>
      </c>
      <c r="K35" s="309">
        <f aca="true" t="shared" si="10" ref="K35:M36">SUM(B35+E35+H35)</f>
        <v>16</v>
      </c>
      <c r="L35" s="310">
        <f t="shared" si="10"/>
        <v>24</v>
      </c>
      <c r="M35" s="308">
        <f t="shared" si="10"/>
        <v>40</v>
      </c>
      <c r="N35" s="571" t="s">
        <v>221</v>
      </c>
      <c r="O35" s="242"/>
    </row>
    <row r="36" spans="1:15" ht="21" customHeight="1">
      <c r="A36" s="239" t="s">
        <v>6</v>
      </c>
      <c r="B36" s="311">
        <f aca="true" t="shared" si="11" ref="B36:J36">SUM(B34:B35)</f>
        <v>0</v>
      </c>
      <c r="C36" s="295">
        <f t="shared" si="11"/>
        <v>0</v>
      </c>
      <c r="D36" s="296">
        <f t="shared" si="11"/>
        <v>0</v>
      </c>
      <c r="E36" s="297">
        <f t="shared" si="11"/>
        <v>11</v>
      </c>
      <c r="F36" s="295">
        <f t="shared" si="11"/>
        <v>17</v>
      </c>
      <c r="G36" s="298">
        <f t="shared" si="11"/>
        <v>28</v>
      </c>
      <c r="H36" s="312">
        <f t="shared" si="11"/>
        <v>5</v>
      </c>
      <c r="I36" s="295">
        <f t="shared" si="11"/>
        <v>7</v>
      </c>
      <c r="J36" s="296">
        <f t="shared" si="11"/>
        <v>12</v>
      </c>
      <c r="K36" s="313">
        <f t="shared" si="10"/>
        <v>16</v>
      </c>
      <c r="L36" s="314">
        <f t="shared" si="10"/>
        <v>24</v>
      </c>
      <c r="M36" s="298">
        <f t="shared" si="10"/>
        <v>40</v>
      </c>
      <c r="N36" s="573" t="s">
        <v>221</v>
      </c>
      <c r="O36" s="237"/>
    </row>
    <row r="37" spans="1:15" ht="21" customHeight="1">
      <c r="A37" s="300" t="s">
        <v>232</v>
      </c>
      <c r="B37" s="511"/>
      <c r="C37" s="512"/>
      <c r="D37" s="513"/>
      <c r="E37" s="511"/>
      <c r="F37" s="512"/>
      <c r="G37" s="513"/>
      <c r="H37" s="511"/>
      <c r="I37" s="512"/>
      <c r="J37" s="513"/>
      <c r="K37" s="511"/>
      <c r="L37" s="512"/>
      <c r="M37" s="513"/>
      <c r="N37" s="574"/>
      <c r="O37" s="588"/>
    </row>
    <row r="38" spans="1:15" ht="21" customHeight="1">
      <c r="A38" s="305" t="s">
        <v>24</v>
      </c>
      <c r="B38" s="514">
        <v>3</v>
      </c>
      <c r="C38" s="515">
        <v>5</v>
      </c>
      <c r="D38" s="308">
        <f>SUM(B38:C38)</f>
        <v>8</v>
      </c>
      <c r="E38" s="514">
        <v>102</v>
      </c>
      <c r="F38" s="515">
        <v>116</v>
      </c>
      <c r="G38" s="308">
        <f>SUM(E38:F38)</f>
        <v>218</v>
      </c>
      <c r="H38" s="514">
        <v>35</v>
      </c>
      <c r="I38" s="515">
        <v>30</v>
      </c>
      <c r="J38" s="307">
        <f>SUM(H38:I38)</f>
        <v>65</v>
      </c>
      <c r="K38" s="309">
        <f aca="true" t="shared" si="12" ref="K38:M39">SUM(B38+E38+H38)</f>
        <v>140</v>
      </c>
      <c r="L38" s="310">
        <f t="shared" si="12"/>
        <v>151</v>
      </c>
      <c r="M38" s="308">
        <f t="shared" si="12"/>
        <v>291</v>
      </c>
      <c r="N38" s="575" t="s">
        <v>298</v>
      </c>
      <c r="O38" s="575" t="s">
        <v>299</v>
      </c>
    </row>
    <row r="39" spans="1:15" ht="21" customHeight="1">
      <c r="A39" s="239" t="s">
        <v>6</v>
      </c>
      <c r="B39" s="311">
        <f aca="true" t="shared" si="13" ref="B39:J39">SUM(B37:B38)</f>
        <v>3</v>
      </c>
      <c r="C39" s="295">
        <f t="shared" si="13"/>
        <v>5</v>
      </c>
      <c r="D39" s="296">
        <f t="shared" si="13"/>
        <v>8</v>
      </c>
      <c r="E39" s="297">
        <f t="shared" si="13"/>
        <v>102</v>
      </c>
      <c r="F39" s="295">
        <f t="shared" si="13"/>
        <v>116</v>
      </c>
      <c r="G39" s="298">
        <f t="shared" si="13"/>
        <v>218</v>
      </c>
      <c r="H39" s="294">
        <f t="shared" si="13"/>
        <v>35</v>
      </c>
      <c r="I39" s="295">
        <f t="shared" si="13"/>
        <v>30</v>
      </c>
      <c r="J39" s="296">
        <f t="shared" si="13"/>
        <v>65</v>
      </c>
      <c r="K39" s="313">
        <f t="shared" si="12"/>
        <v>140</v>
      </c>
      <c r="L39" s="314">
        <f t="shared" si="12"/>
        <v>151</v>
      </c>
      <c r="M39" s="298">
        <f t="shared" si="12"/>
        <v>291</v>
      </c>
      <c r="N39" s="237" t="s">
        <v>300</v>
      </c>
      <c r="O39" s="237" t="s">
        <v>299</v>
      </c>
    </row>
    <row r="41" spans="1:15" s="510" customFormat="1" ht="24.75" customHeight="1">
      <c r="A41" s="668" t="s">
        <v>213</v>
      </c>
      <c r="B41" s="668"/>
      <c r="C41" s="668"/>
      <c r="D41" s="668"/>
      <c r="E41" s="668"/>
      <c r="F41" s="668"/>
      <c r="G41" s="668"/>
      <c r="H41" s="668"/>
      <c r="I41" s="668"/>
      <c r="J41" s="668"/>
      <c r="K41" s="668"/>
      <c r="L41" s="668"/>
      <c r="M41" s="668"/>
      <c r="N41" s="668"/>
      <c r="O41" s="668"/>
    </row>
    <row r="42" spans="1:15" s="510" customFormat="1" ht="27.75" customHeight="1">
      <c r="A42" s="672" t="s">
        <v>357</v>
      </c>
      <c r="B42" s="672"/>
      <c r="C42" s="672"/>
      <c r="D42" s="672"/>
      <c r="E42" s="672"/>
      <c r="F42" s="672"/>
      <c r="G42" s="672"/>
      <c r="H42" s="672"/>
      <c r="I42" s="672"/>
      <c r="J42" s="672"/>
      <c r="K42" s="672"/>
      <c r="L42" s="672"/>
      <c r="M42" s="672"/>
      <c r="N42" s="672"/>
      <c r="O42" s="672"/>
    </row>
    <row r="43" spans="1:15" s="510" customFormat="1" ht="27.75" customHeight="1">
      <c r="A43" s="560"/>
      <c r="B43" s="562"/>
      <c r="C43" s="562"/>
      <c r="D43" s="562"/>
      <c r="E43" s="562"/>
      <c r="F43" s="562"/>
      <c r="G43" s="562"/>
      <c r="H43" s="562"/>
      <c r="I43" s="562"/>
      <c r="J43" s="562"/>
      <c r="K43" s="562"/>
      <c r="L43" s="562"/>
      <c r="M43" s="562"/>
      <c r="N43" s="576"/>
      <c r="O43" s="561" t="s">
        <v>364</v>
      </c>
    </row>
    <row r="44" spans="1:15" ht="21" customHeight="1">
      <c r="A44" s="674" t="s">
        <v>214</v>
      </c>
      <c r="B44" s="667" t="s">
        <v>253</v>
      </c>
      <c r="C44" s="653"/>
      <c r="D44" s="673"/>
      <c r="E44" s="653" t="s">
        <v>254</v>
      </c>
      <c r="F44" s="653"/>
      <c r="G44" s="653"/>
      <c r="H44" s="667" t="s">
        <v>255</v>
      </c>
      <c r="I44" s="653"/>
      <c r="J44" s="673"/>
      <c r="K44" s="315" t="s">
        <v>6</v>
      </c>
      <c r="L44" s="272"/>
      <c r="M44" s="316"/>
      <c r="N44" s="569" t="s">
        <v>215</v>
      </c>
      <c r="O44" s="569"/>
    </row>
    <row r="45" spans="1:15" ht="21" customHeight="1">
      <c r="A45" s="675"/>
      <c r="B45" s="113" t="s">
        <v>4</v>
      </c>
      <c r="C45" s="16" t="s">
        <v>5</v>
      </c>
      <c r="D45" s="208" t="s">
        <v>6</v>
      </c>
      <c r="E45" s="116" t="s">
        <v>4</v>
      </c>
      <c r="F45" s="16" t="s">
        <v>5</v>
      </c>
      <c r="G45" s="14" t="s">
        <v>6</v>
      </c>
      <c r="H45" s="113" t="s">
        <v>4</v>
      </c>
      <c r="I45" s="16" t="s">
        <v>5</v>
      </c>
      <c r="J45" s="208" t="s">
        <v>6</v>
      </c>
      <c r="K45" s="116" t="s">
        <v>4</v>
      </c>
      <c r="L45" s="16" t="s">
        <v>5</v>
      </c>
      <c r="M45" s="14" t="s">
        <v>6</v>
      </c>
      <c r="N45" s="570" t="s">
        <v>216</v>
      </c>
      <c r="O45" s="570" t="s">
        <v>217</v>
      </c>
    </row>
    <row r="46" spans="1:15" ht="21" customHeight="1">
      <c r="A46" s="317" t="s">
        <v>233</v>
      </c>
      <c r="B46" s="318"/>
      <c r="C46" s="304"/>
      <c r="D46" s="319"/>
      <c r="E46" s="320"/>
      <c r="F46" s="304"/>
      <c r="G46" s="321"/>
      <c r="H46" s="318"/>
      <c r="I46" s="304"/>
      <c r="J46" s="319"/>
      <c r="K46" s="320"/>
      <c r="L46" s="304"/>
      <c r="M46" s="321"/>
      <c r="N46" s="577"/>
      <c r="O46" s="589"/>
    </row>
    <row r="47" spans="1:15" ht="21" customHeight="1">
      <c r="A47" s="322" t="s">
        <v>368</v>
      </c>
      <c r="B47" s="283">
        <v>0</v>
      </c>
      <c r="C47" s="281">
        <v>5</v>
      </c>
      <c r="D47" s="284">
        <f>SUM(B47:C47)</f>
        <v>5</v>
      </c>
      <c r="E47" s="280">
        <v>10</v>
      </c>
      <c r="F47" s="281">
        <v>42</v>
      </c>
      <c r="G47" s="282">
        <f>SUM(E47:F47)</f>
        <v>52</v>
      </c>
      <c r="H47" s="283">
        <v>4</v>
      </c>
      <c r="I47" s="281">
        <v>10</v>
      </c>
      <c r="J47" s="284">
        <f>SUM(H47:I47)</f>
        <v>14</v>
      </c>
      <c r="K47" s="280">
        <f aca="true" t="shared" si="14" ref="K47:M51">SUM(B47+E47+H47)</f>
        <v>14</v>
      </c>
      <c r="L47" s="281">
        <f t="shared" si="14"/>
        <v>57</v>
      </c>
      <c r="M47" s="282">
        <f t="shared" si="14"/>
        <v>71</v>
      </c>
      <c r="N47" s="572"/>
      <c r="O47" s="587"/>
    </row>
    <row r="48" spans="1:15" ht="21" customHeight="1">
      <c r="A48" s="322" t="s">
        <v>369</v>
      </c>
      <c r="B48" s="283">
        <v>1</v>
      </c>
      <c r="C48" s="281">
        <v>10</v>
      </c>
      <c r="D48" s="284">
        <f>SUM(B48:C48)</f>
        <v>11</v>
      </c>
      <c r="E48" s="280">
        <v>18</v>
      </c>
      <c r="F48" s="281">
        <v>64</v>
      </c>
      <c r="G48" s="282">
        <f>SUM(E48:F48)</f>
        <v>82</v>
      </c>
      <c r="H48" s="283">
        <v>2</v>
      </c>
      <c r="I48" s="281">
        <v>12</v>
      </c>
      <c r="J48" s="284">
        <f>SUM(H48:I48)</f>
        <v>14</v>
      </c>
      <c r="K48" s="280">
        <f t="shared" si="14"/>
        <v>21</v>
      </c>
      <c r="L48" s="281">
        <f t="shared" si="14"/>
        <v>86</v>
      </c>
      <c r="M48" s="282">
        <f t="shared" si="14"/>
        <v>107</v>
      </c>
      <c r="N48" s="572" t="s">
        <v>221</v>
      </c>
      <c r="O48" s="587" t="s">
        <v>221</v>
      </c>
    </row>
    <row r="49" spans="1:15" ht="21" customHeight="1">
      <c r="A49" s="322" t="s">
        <v>370</v>
      </c>
      <c r="B49" s="283">
        <v>0</v>
      </c>
      <c r="C49" s="281">
        <v>2</v>
      </c>
      <c r="D49" s="284">
        <f>SUM(B49:C49)</f>
        <v>2</v>
      </c>
      <c r="E49" s="280">
        <v>7</v>
      </c>
      <c r="F49" s="281">
        <v>79</v>
      </c>
      <c r="G49" s="282">
        <f>SUM(E49:F49)</f>
        <v>86</v>
      </c>
      <c r="H49" s="283">
        <v>0</v>
      </c>
      <c r="I49" s="281">
        <v>7</v>
      </c>
      <c r="J49" s="284">
        <f>SUM(H49:I49)</f>
        <v>7</v>
      </c>
      <c r="K49" s="280">
        <f t="shared" si="14"/>
        <v>7</v>
      </c>
      <c r="L49" s="281">
        <f t="shared" si="14"/>
        <v>88</v>
      </c>
      <c r="M49" s="282">
        <f t="shared" si="14"/>
        <v>95</v>
      </c>
      <c r="N49" s="572" t="s">
        <v>226</v>
      </c>
      <c r="O49" s="587" t="s">
        <v>220</v>
      </c>
    </row>
    <row r="50" spans="1:15" ht="21" customHeight="1">
      <c r="A50" s="323" t="s">
        <v>371</v>
      </c>
      <c r="B50" s="283">
        <v>2</v>
      </c>
      <c r="C50" s="281">
        <v>18</v>
      </c>
      <c r="D50" s="284">
        <f>SUM(B50:C50)</f>
        <v>20</v>
      </c>
      <c r="E50" s="280">
        <v>13</v>
      </c>
      <c r="F50" s="281">
        <v>87</v>
      </c>
      <c r="G50" s="282">
        <f>SUM(E50:F50)</f>
        <v>100</v>
      </c>
      <c r="H50" s="283">
        <v>4</v>
      </c>
      <c r="I50" s="281">
        <v>45</v>
      </c>
      <c r="J50" s="284">
        <f>SUM(H50:I50)</f>
        <v>49</v>
      </c>
      <c r="K50" s="280">
        <f t="shared" si="14"/>
        <v>19</v>
      </c>
      <c r="L50" s="281">
        <f t="shared" si="14"/>
        <v>150</v>
      </c>
      <c r="M50" s="282">
        <f t="shared" si="14"/>
        <v>169</v>
      </c>
      <c r="N50" s="572" t="s">
        <v>221</v>
      </c>
      <c r="O50" s="587" t="s">
        <v>226</v>
      </c>
    </row>
    <row r="51" spans="1:15" ht="21" customHeight="1">
      <c r="A51" s="324" t="s">
        <v>6</v>
      </c>
      <c r="B51" s="297">
        <f aca="true" t="shared" si="15" ref="B51:J51">SUM(B47:B50)</f>
        <v>3</v>
      </c>
      <c r="C51" s="295">
        <f t="shared" si="15"/>
        <v>35</v>
      </c>
      <c r="D51" s="325">
        <f t="shared" si="15"/>
        <v>38</v>
      </c>
      <c r="E51" s="294">
        <f t="shared" si="15"/>
        <v>48</v>
      </c>
      <c r="F51" s="295">
        <f t="shared" si="15"/>
        <v>272</v>
      </c>
      <c r="G51" s="326">
        <f t="shared" si="15"/>
        <v>320</v>
      </c>
      <c r="H51" s="297">
        <f t="shared" si="15"/>
        <v>10</v>
      </c>
      <c r="I51" s="295">
        <f t="shared" si="15"/>
        <v>74</v>
      </c>
      <c r="J51" s="325">
        <f t="shared" si="15"/>
        <v>84</v>
      </c>
      <c r="K51" s="294">
        <f t="shared" si="14"/>
        <v>61</v>
      </c>
      <c r="L51" s="295">
        <f t="shared" si="14"/>
        <v>381</v>
      </c>
      <c r="M51" s="296">
        <f t="shared" si="14"/>
        <v>442</v>
      </c>
      <c r="N51" s="573" t="s">
        <v>223</v>
      </c>
      <c r="O51" s="237" t="s">
        <v>268</v>
      </c>
    </row>
    <row r="52" spans="1:15" ht="21" customHeight="1">
      <c r="A52" s="241" t="s">
        <v>234</v>
      </c>
      <c r="B52" s="327"/>
      <c r="C52" s="518"/>
      <c r="D52" s="328"/>
      <c r="E52" s="327"/>
      <c r="F52" s="518"/>
      <c r="G52" s="328"/>
      <c r="H52" s="327"/>
      <c r="I52" s="518"/>
      <c r="J52" s="328"/>
      <c r="K52" s="327"/>
      <c r="L52" s="518"/>
      <c r="M52" s="293"/>
      <c r="N52" s="578"/>
      <c r="O52" s="578"/>
    </row>
    <row r="53" spans="1:15" ht="21" customHeight="1">
      <c r="A53" s="266" t="s">
        <v>370</v>
      </c>
      <c r="B53" s="329">
        <v>0</v>
      </c>
      <c r="C53" s="515">
        <v>5</v>
      </c>
      <c r="D53" s="284">
        <f>SUM(B53:C53)</f>
        <v>5</v>
      </c>
      <c r="E53" s="330">
        <v>0</v>
      </c>
      <c r="F53" s="515">
        <v>19</v>
      </c>
      <c r="G53" s="308">
        <f>SUM(E53:F53)</f>
        <v>19</v>
      </c>
      <c r="H53" s="330">
        <v>8</v>
      </c>
      <c r="I53" s="515">
        <v>137</v>
      </c>
      <c r="J53" s="284">
        <f>SUM(H53:I53)</f>
        <v>145</v>
      </c>
      <c r="K53" s="280">
        <f aca="true" t="shared" si="16" ref="K53:M54">SUM(B53+E53+H53)</f>
        <v>8</v>
      </c>
      <c r="L53" s="310">
        <f t="shared" si="16"/>
        <v>161</v>
      </c>
      <c r="M53" s="282">
        <f t="shared" si="16"/>
        <v>169</v>
      </c>
      <c r="N53" s="575"/>
      <c r="O53" s="242"/>
    </row>
    <row r="54" spans="1:15" ht="21" customHeight="1">
      <c r="A54" s="239" t="s">
        <v>6</v>
      </c>
      <c r="B54" s="311">
        <f aca="true" t="shared" si="17" ref="B54:J54">SUM(B52:B53)</f>
        <v>0</v>
      </c>
      <c r="C54" s="295">
        <f t="shared" si="17"/>
        <v>5</v>
      </c>
      <c r="D54" s="296">
        <f t="shared" si="17"/>
        <v>5</v>
      </c>
      <c r="E54" s="297">
        <f t="shared" si="17"/>
        <v>0</v>
      </c>
      <c r="F54" s="295">
        <f t="shared" si="17"/>
        <v>19</v>
      </c>
      <c r="G54" s="298">
        <f t="shared" si="17"/>
        <v>19</v>
      </c>
      <c r="H54" s="312">
        <f t="shared" si="17"/>
        <v>8</v>
      </c>
      <c r="I54" s="295">
        <f t="shared" si="17"/>
        <v>137</v>
      </c>
      <c r="J54" s="296">
        <f t="shared" si="17"/>
        <v>145</v>
      </c>
      <c r="K54" s="297">
        <f t="shared" si="16"/>
        <v>8</v>
      </c>
      <c r="L54" s="295">
        <f t="shared" si="16"/>
        <v>161</v>
      </c>
      <c r="M54" s="298">
        <f t="shared" si="16"/>
        <v>169</v>
      </c>
      <c r="N54" s="237"/>
      <c r="O54" s="237"/>
    </row>
    <row r="55" spans="1:15" ht="21" customHeight="1">
      <c r="A55" s="241" t="s">
        <v>235</v>
      </c>
      <c r="B55" s="327"/>
      <c r="C55" s="518"/>
      <c r="D55" s="328"/>
      <c r="E55" s="327"/>
      <c r="F55" s="518"/>
      <c r="G55" s="328"/>
      <c r="H55" s="327"/>
      <c r="I55" s="518"/>
      <c r="J55" s="328"/>
      <c r="K55" s="327"/>
      <c r="L55" s="518"/>
      <c r="M55" s="293"/>
      <c r="N55" s="578"/>
      <c r="O55" s="578"/>
    </row>
    <row r="56" spans="1:15" ht="21" customHeight="1">
      <c r="A56" s="266" t="s">
        <v>372</v>
      </c>
      <c r="B56" s="329">
        <v>0</v>
      </c>
      <c r="C56" s="515">
        <v>3</v>
      </c>
      <c r="D56" s="284">
        <f>SUM(B56:C56)</f>
        <v>3</v>
      </c>
      <c r="E56" s="330">
        <v>9</v>
      </c>
      <c r="F56" s="515">
        <v>40</v>
      </c>
      <c r="G56" s="308">
        <f>SUM(E56:F56)</f>
        <v>49</v>
      </c>
      <c r="H56" s="330">
        <v>0</v>
      </c>
      <c r="I56" s="515">
        <v>3</v>
      </c>
      <c r="J56" s="284">
        <f>SUM(H56:I56)</f>
        <v>3</v>
      </c>
      <c r="K56" s="280">
        <f aca="true" t="shared" si="18" ref="K56:M57">SUM(B56+E56+H56)</f>
        <v>9</v>
      </c>
      <c r="L56" s="310">
        <f t="shared" si="18"/>
        <v>46</v>
      </c>
      <c r="M56" s="282">
        <f t="shared" si="18"/>
        <v>55</v>
      </c>
      <c r="N56" s="575" t="s">
        <v>221</v>
      </c>
      <c r="O56" s="242" t="s">
        <v>226</v>
      </c>
    </row>
    <row r="57" spans="1:15" ht="21" customHeight="1">
      <c r="A57" s="239" t="s">
        <v>6</v>
      </c>
      <c r="B57" s="311">
        <f aca="true" t="shared" si="19" ref="B57:J57">SUM(B55:B56)</f>
        <v>0</v>
      </c>
      <c r="C57" s="295">
        <f t="shared" si="19"/>
        <v>3</v>
      </c>
      <c r="D57" s="296">
        <f t="shared" si="19"/>
        <v>3</v>
      </c>
      <c r="E57" s="297">
        <f t="shared" si="19"/>
        <v>9</v>
      </c>
      <c r="F57" s="295">
        <f t="shared" si="19"/>
        <v>40</v>
      </c>
      <c r="G57" s="298">
        <f t="shared" si="19"/>
        <v>49</v>
      </c>
      <c r="H57" s="312">
        <f t="shared" si="19"/>
        <v>0</v>
      </c>
      <c r="I57" s="295">
        <f t="shared" si="19"/>
        <v>3</v>
      </c>
      <c r="J57" s="296">
        <f t="shared" si="19"/>
        <v>3</v>
      </c>
      <c r="K57" s="297">
        <f t="shared" si="18"/>
        <v>9</v>
      </c>
      <c r="L57" s="295">
        <f t="shared" si="18"/>
        <v>46</v>
      </c>
      <c r="M57" s="298">
        <f t="shared" si="18"/>
        <v>55</v>
      </c>
      <c r="N57" s="237" t="s">
        <v>221</v>
      </c>
      <c r="O57" s="237" t="s">
        <v>226</v>
      </c>
    </row>
    <row r="58" spans="1:15" ht="21" customHeight="1">
      <c r="A58" s="273" t="s">
        <v>236</v>
      </c>
      <c r="B58" s="277"/>
      <c r="C58" s="275"/>
      <c r="D58" s="278"/>
      <c r="E58" s="274"/>
      <c r="F58" s="275"/>
      <c r="G58" s="276"/>
      <c r="H58" s="277"/>
      <c r="I58" s="275"/>
      <c r="J58" s="278"/>
      <c r="K58" s="274"/>
      <c r="L58" s="275"/>
      <c r="M58" s="276"/>
      <c r="N58" s="571"/>
      <c r="O58" s="242"/>
    </row>
    <row r="59" spans="1:15" ht="21" customHeight="1">
      <c r="A59" s="322" t="s">
        <v>18</v>
      </c>
      <c r="B59" s="283">
        <v>0</v>
      </c>
      <c r="C59" s="281">
        <v>3</v>
      </c>
      <c r="D59" s="284">
        <f aca="true" t="shared" si="20" ref="D59:D75">SUM(B59:C59)</f>
        <v>3</v>
      </c>
      <c r="E59" s="280">
        <v>6</v>
      </c>
      <c r="F59" s="281">
        <v>28</v>
      </c>
      <c r="G59" s="282">
        <f aca="true" t="shared" si="21" ref="G59:G70">SUM(E59:F59)</f>
        <v>34</v>
      </c>
      <c r="H59" s="283">
        <v>0</v>
      </c>
      <c r="I59" s="281">
        <v>1</v>
      </c>
      <c r="J59" s="284">
        <f aca="true" t="shared" si="22" ref="J59:J75">SUM(H59:I59)</f>
        <v>1</v>
      </c>
      <c r="K59" s="280">
        <f aca="true" t="shared" si="23" ref="K59:M76">SUM(B59+E59+H59)</f>
        <v>6</v>
      </c>
      <c r="L59" s="281">
        <f t="shared" si="23"/>
        <v>32</v>
      </c>
      <c r="M59" s="282">
        <f t="shared" si="23"/>
        <v>38</v>
      </c>
      <c r="N59" s="572"/>
      <c r="O59" s="587" t="s">
        <v>226</v>
      </c>
    </row>
    <row r="60" spans="1:15" ht="21" customHeight="1">
      <c r="A60" s="322" t="s">
        <v>19</v>
      </c>
      <c r="B60" s="283">
        <v>4</v>
      </c>
      <c r="C60" s="281">
        <v>15</v>
      </c>
      <c r="D60" s="284">
        <f t="shared" si="20"/>
        <v>19</v>
      </c>
      <c r="E60" s="280">
        <v>5</v>
      </c>
      <c r="F60" s="281">
        <v>26</v>
      </c>
      <c r="G60" s="282">
        <f t="shared" si="21"/>
        <v>31</v>
      </c>
      <c r="H60" s="283">
        <v>1</v>
      </c>
      <c r="I60" s="281">
        <v>2</v>
      </c>
      <c r="J60" s="284">
        <f t="shared" si="22"/>
        <v>3</v>
      </c>
      <c r="K60" s="280">
        <f t="shared" si="23"/>
        <v>10</v>
      </c>
      <c r="L60" s="281">
        <f t="shared" si="23"/>
        <v>43</v>
      </c>
      <c r="M60" s="282">
        <f t="shared" si="23"/>
        <v>53</v>
      </c>
      <c r="N60" s="572"/>
      <c r="O60" s="587" t="s">
        <v>225</v>
      </c>
    </row>
    <row r="61" spans="1:15" ht="21" customHeight="1">
      <c r="A61" s="322" t="s">
        <v>373</v>
      </c>
      <c r="B61" s="283">
        <v>1</v>
      </c>
      <c r="C61" s="281">
        <v>0</v>
      </c>
      <c r="D61" s="284">
        <f t="shared" si="20"/>
        <v>1</v>
      </c>
      <c r="E61" s="280">
        <v>2</v>
      </c>
      <c r="F61" s="281">
        <v>18</v>
      </c>
      <c r="G61" s="282">
        <f t="shared" si="21"/>
        <v>20</v>
      </c>
      <c r="H61" s="283">
        <v>3</v>
      </c>
      <c r="I61" s="281">
        <v>1</v>
      </c>
      <c r="J61" s="284">
        <f t="shared" si="22"/>
        <v>4</v>
      </c>
      <c r="K61" s="280">
        <f t="shared" si="23"/>
        <v>6</v>
      </c>
      <c r="L61" s="281">
        <f t="shared" si="23"/>
        <v>19</v>
      </c>
      <c r="M61" s="282">
        <f t="shared" si="23"/>
        <v>25</v>
      </c>
      <c r="N61" s="572"/>
      <c r="O61" s="587"/>
    </row>
    <row r="62" spans="1:15" ht="21" customHeight="1">
      <c r="A62" s="322" t="s">
        <v>20</v>
      </c>
      <c r="B62" s="283">
        <v>1</v>
      </c>
      <c r="C62" s="281">
        <v>21</v>
      </c>
      <c r="D62" s="284">
        <f t="shared" si="20"/>
        <v>22</v>
      </c>
      <c r="E62" s="280">
        <v>2</v>
      </c>
      <c r="F62" s="281">
        <v>46</v>
      </c>
      <c r="G62" s="282">
        <f t="shared" si="21"/>
        <v>48</v>
      </c>
      <c r="H62" s="283">
        <v>0</v>
      </c>
      <c r="I62" s="281">
        <v>14</v>
      </c>
      <c r="J62" s="284">
        <f t="shared" si="22"/>
        <v>14</v>
      </c>
      <c r="K62" s="280">
        <f t="shared" si="23"/>
        <v>3</v>
      </c>
      <c r="L62" s="281">
        <f t="shared" si="23"/>
        <v>81</v>
      </c>
      <c r="M62" s="282">
        <f t="shared" si="23"/>
        <v>84</v>
      </c>
      <c r="N62" s="572" t="s">
        <v>221</v>
      </c>
      <c r="O62" s="587" t="s">
        <v>229</v>
      </c>
    </row>
    <row r="63" spans="1:15" ht="21" customHeight="1">
      <c r="A63" s="322" t="s">
        <v>212</v>
      </c>
      <c r="B63" s="283">
        <v>3</v>
      </c>
      <c r="C63" s="281">
        <v>9</v>
      </c>
      <c r="D63" s="284">
        <f t="shared" si="20"/>
        <v>12</v>
      </c>
      <c r="E63" s="280">
        <v>11</v>
      </c>
      <c r="F63" s="281">
        <v>29</v>
      </c>
      <c r="G63" s="282">
        <f t="shared" si="21"/>
        <v>40</v>
      </c>
      <c r="H63" s="283">
        <v>1</v>
      </c>
      <c r="I63" s="281">
        <v>3</v>
      </c>
      <c r="J63" s="284">
        <f t="shared" si="22"/>
        <v>4</v>
      </c>
      <c r="K63" s="280">
        <f t="shared" si="23"/>
        <v>15</v>
      </c>
      <c r="L63" s="281">
        <f t="shared" si="23"/>
        <v>41</v>
      </c>
      <c r="M63" s="282">
        <f t="shared" si="23"/>
        <v>56</v>
      </c>
      <c r="N63" s="572"/>
      <c r="O63" s="587" t="s">
        <v>221</v>
      </c>
    </row>
    <row r="64" spans="1:15" ht="21" customHeight="1">
      <c r="A64" s="322" t="s">
        <v>374</v>
      </c>
      <c r="B64" s="283">
        <v>0</v>
      </c>
      <c r="C64" s="281">
        <v>1</v>
      </c>
      <c r="D64" s="284">
        <f t="shared" si="20"/>
        <v>1</v>
      </c>
      <c r="E64" s="280">
        <v>6</v>
      </c>
      <c r="F64" s="281">
        <v>20</v>
      </c>
      <c r="G64" s="282">
        <f t="shared" si="21"/>
        <v>26</v>
      </c>
      <c r="H64" s="283">
        <v>0</v>
      </c>
      <c r="I64" s="281">
        <v>1</v>
      </c>
      <c r="J64" s="284">
        <f t="shared" si="22"/>
        <v>1</v>
      </c>
      <c r="K64" s="280">
        <f t="shared" si="23"/>
        <v>6</v>
      </c>
      <c r="L64" s="281">
        <f t="shared" si="23"/>
        <v>22</v>
      </c>
      <c r="M64" s="282">
        <f t="shared" si="23"/>
        <v>28</v>
      </c>
      <c r="N64" s="572"/>
      <c r="O64" s="587"/>
    </row>
    <row r="65" spans="1:15" ht="21" customHeight="1">
      <c r="A65" s="322" t="s">
        <v>375</v>
      </c>
      <c r="B65" s="283">
        <v>0</v>
      </c>
      <c r="C65" s="281">
        <v>0</v>
      </c>
      <c r="D65" s="284">
        <f t="shared" si="20"/>
        <v>0</v>
      </c>
      <c r="E65" s="280">
        <v>0</v>
      </c>
      <c r="F65" s="281">
        <v>3</v>
      </c>
      <c r="G65" s="282">
        <f t="shared" si="21"/>
        <v>3</v>
      </c>
      <c r="H65" s="283">
        <v>3</v>
      </c>
      <c r="I65" s="281">
        <v>2</v>
      </c>
      <c r="J65" s="284">
        <f t="shared" si="22"/>
        <v>5</v>
      </c>
      <c r="K65" s="280">
        <f t="shared" si="23"/>
        <v>3</v>
      </c>
      <c r="L65" s="281">
        <f t="shared" si="23"/>
        <v>5</v>
      </c>
      <c r="M65" s="282">
        <f t="shared" si="23"/>
        <v>8</v>
      </c>
      <c r="N65" s="572"/>
      <c r="O65" s="587"/>
    </row>
    <row r="66" spans="1:15" ht="21" customHeight="1">
      <c r="A66" s="322" t="s">
        <v>376</v>
      </c>
      <c r="B66" s="283">
        <v>0</v>
      </c>
      <c r="C66" s="281">
        <v>1</v>
      </c>
      <c r="D66" s="284">
        <f t="shared" si="20"/>
        <v>1</v>
      </c>
      <c r="E66" s="280">
        <v>5</v>
      </c>
      <c r="F66" s="281">
        <v>17</v>
      </c>
      <c r="G66" s="282">
        <f t="shared" si="21"/>
        <v>22</v>
      </c>
      <c r="H66" s="283">
        <v>1</v>
      </c>
      <c r="I66" s="281">
        <v>3</v>
      </c>
      <c r="J66" s="284">
        <f t="shared" si="22"/>
        <v>4</v>
      </c>
      <c r="K66" s="280">
        <f t="shared" si="23"/>
        <v>6</v>
      </c>
      <c r="L66" s="281">
        <f t="shared" si="23"/>
        <v>21</v>
      </c>
      <c r="M66" s="282">
        <f t="shared" si="23"/>
        <v>27</v>
      </c>
      <c r="N66" s="572"/>
      <c r="O66" s="587"/>
    </row>
    <row r="67" spans="1:15" ht="21" customHeight="1">
      <c r="A67" s="331" t="s">
        <v>377</v>
      </c>
      <c r="B67" s="283">
        <v>0</v>
      </c>
      <c r="C67" s="281">
        <v>0</v>
      </c>
      <c r="D67" s="284">
        <f t="shared" si="20"/>
        <v>0</v>
      </c>
      <c r="E67" s="280">
        <v>1</v>
      </c>
      <c r="F67" s="281">
        <v>7</v>
      </c>
      <c r="G67" s="282">
        <f t="shared" si="21"/>
        <v>8</v>
      </c>
      <c r="H67" s="283">
        <v>0</v>
      </c>
      <c r="I67" s="281">
        <v>1</v>
      </c>
      <c r="J67" s="284">
        <f t="shared" si="22"/>
        <v>1</v>
      </c>
      <c r="K67" s="280">
        <f t="shared" si="23"/>
        <v>1</v>
      </c>
      <c r="L67" s="281">
        <f t="shared" si="23"/>
        <v>8</v>
      </c>
      <c r="M67" s="282">
        <f t="shared" si="23"/>
        <v>9</v>
      </c>
      <c r="N67" s="572"/>
      <c r="O67" s="587"/>
    </row>
    <row r="68" spans="1:15" ht="21" customHeight="1">
      <c r="A68" s="322" t="s">
        <v>378</v>
      </c>
      <c r="B68" s="283">
        <v>2</v>
      </c>
      <c r="C68" s="281">
        <v>30</v>
      </c>
      <c r="D68" s="284">
        <f t="shared" si="20"/>
        <v>32</v>
      </c>
      <c r="E68" s="280">
        <v>3</v>
      </c>
      <c r="F68" s="281">
        <v>17</v>
      </c>
      <c r="G68" s="282">
        <f t="shared" si="21"/>
        <v>20</v>
      </c>
      <c r="H68" s="283">
        <v>1</v>
      </c>
      <c r="I68" s="281">
        <v>2</v>
      </c>
      <c r="J68" s="284">
        <f t="shared" si="22"/>
        <v>3</v>
      </c>
      <c r="K68" s="280">
        <f t="shared" si="23"/>
        <v>6</v>
      </c>
      <c r="L68" s="281">
        <f t="shared" si="23"/>
        <v>49</v>
      </c>
      <c r="M68" s="282">
        <f t="shared" si="23"/>
        <v>55</v>
      </c>
      <c r="N68" s="572" t="s">
        <v>221</v>
      </c>
      <c r="O68" s="587"/>
    </row>
    <row r="69" spans="1:15" ht="21" customHeight="1">
      <c r="A69" s="322" t="s">
        <v>379</v>
      </c>
      <c r="B69" s="283">
        <v>0</v>
      </c>
      <c r="C69" s="281">
        <v>0</v>
      </c>
      <c r="D69" s="284">
        <f t="shared" si="20"/>
        <v>0</v>
      </c>
      <c r="E69" s="280">
        <v>0</v>
      </c>
      <c r="F69" s="281">
        <v>10</v>
      </c>
      <c r="G69" s="282">
        <f t="shared" si="21"/>
        <v>10</v>
      </c>
      <c r="H69" s="283">
        <v>0</v>
      </c>
      <c r="I69" s="281">
        <v>1</v>
      </c>
      <c r="J69" s="284">
        <f t="shared" si="22"/>
        <v>1</v>
      </c>
      <c r="K69" s="280">
        <f t="shared" si="23"/>
        <v>0</v>
      </c>
      <c r="L69" s="281">
        <f t="shared" si="23"/>
        <v>11</v>
      </c>
      <c r="M69" s="282">
        <f t="shared" si="23"/>
        <v>11</v>
      </c>
      <c r="N69" s="572"/>
      <c r="O69" s="587"/>
    </row>
    <row r="70" spans="1:15" ht="21" customHeight="1">
      <c r="A70" s="322" t="s">
        <v>380</v>
      </c>
      <c r="B70" s="283">
        <v>0</v>
      </c>
      <c r="C70" s="281">
        <v>4</v>
      </c>
      <c r="D70" s="284">
        <f t="shared" si="20"/>
        <v>4</v>
      </c>
      <c r="E70" s="280">
        <v>9</v>
      </c>
      <c r="F70" s="281">
        <v>14</v>
      </c>
      <c r="G70" s="282">
        <f t="shared" si="21"/>
        <v>23</v>
      </c>
      <c r="H70" s="283">
        <v>1</v>
      </c>
      <c r="I70" s="281">
        <v>2</v>
      </c>
      <c r="J70" s="284">
        <f t="shared" si="22"/>
        <v>3</v>
      </c>
      <c r="K70" s="280">
        <f t="shared" si="23"/>
        <v>10</v>
      </c>
      <c r="L70" s="281">
        <f t="shared" si="23"/>
        <v>20</v>
      </c>
      <c r="M70" s="282">
        <f t="shared" si="23"/>
        <v>30</v>
      </c>
      <c r="N70" s="572"/>
      <c r="O70" s="587"/>
    </row>
    <row r="71" spans="1:15" ht="21" customHeight="1">
      <c r="A71" s="331" t="s">
        <v>381</v>
      </c>
      <c r="B71" s="283">
        <v>0</v>
      </c>
      <c r="C71" s="281">
        <v>2</v>
      </c>
      <c r="D71" s="284">
        <f t="shared" si="20"/>
        <v>2</v>
      </c>
      <c r="E71" s="280">
        <v>5</v>
      </c>
      <c r="F71" s="281">
        <v>31</v>
      </c>
      <c r="G71" s="282">
        <f>SUM(E71:F71)</f>
        <v>36</v>
      </c>
      <c r="H71" s="283">
        <v>0</v>
      </c>
      <c r="I71" s="281">
        <v>1</v>
      </c>
      <c r="J71" s="284">
        <f t="shared" si="22"/>
        <v>1</v>
      </c>
      <c r="K71" s="280">
        <f t="shared" si="23"/>
        <v>5</v>
      </c>
      <c r="L71" s="281">
        <f t="shared" si="23"/>
        <v>34</v>
      </c>
      <c r="M71" s="282">
        <f t="shared" si="23"/>
        <v>39</v>
      </c>
      <c r="N71" s="572"/>
      <c r="O71" s="587"/>
    </row>
    <row r="72" spans="1:15" ht="21" customHeight="1">
      <c r="A72" s="322" t="s">
        <v>382</v>
      </c>
      <c r="B72" s="283">
        <v>0</v>
      </c>
      <c r="C72" s="281">
        <v>0</v>
      </c>
      <c r="D72" s="284">
        <f t="shared" si="20"/>
        <v>0</v>
      </c>
      <c r="E72" s="280">
        <v>19</v>
      </c>
      <c r="F72" s="281">
        <v>11</v>
      </c>
      <c r="G72" s="282">
        <f>SUM(E72:F72)</f>
        <v>30</v>
      </c>
      <c r="H72" s="283">
        <v>0</v>
      </c>
      <c r="I72" s="281">
        <v>1</v>
      </c>
      <c r="J72" s="284">
        <f t="shared" si="22"/>
        <v>1</v>
      </c>
      <c r="K72" s="280">
        <f t="shared" si="23"/>
        <v>19</v>
      </c>
      <c r="L72" s="281">
        <f t="shared" si="23"/>
        <v>12</v>
      </c>
      <c r="M72" s="282">
        <f t="shared" si="23"/>
        <v>31</v>
      </c>
      <c r="N72" s="572"/>
      <c r="O72" s="587" t="s">
        <v>225</v>
      </c>
    </row>
    <row r="73" spans="1:15" ht="21" customHeight="1">
      <c r="A73" s="322" t="s">
        <v>383</v>
      </c>
      <c r="B73" s="283">
        <v>0</v>
      </c>
      <c r="C73" s="281">
        <v>2</v>
      </c>
      <c r="D73" s="284">
        <f t="shared" si="20"/>
        <v>2</v>
      </c>
      <c r="E73" s="280">
        <v>11</v>
      </c>
      <c r="F73" s="281">
        <v>89</v>
      </c>
      <c r="G73" s="282">
        <f>SUM(E73:F73)</f>
        <v>100</v>
      </c>
      <c r="H73" s="283">
        <v>1</v>
      </c>
      <c r="I73" s="281">
        <v>1</v>
      </c>
      <c r="J73" s="284">
        <f t="shared" si="22"/>
        <v>2</v>
      </c>
      <c r="K73" s="280">
        <f t="shared" si="23"/>
        <v>12</v>
      </c>
      <c r="L73" s="281">
        <f t="shared" si="23"/>
        <v>92</v>
      </c>
      <c r="M73" s="282">
        <f t="shared" si="23"/>
        <v>104</v>
      </c>
      <c r="N73" s="572" t="s">
        <v>226</v>
      </c>
      <c r="O73" s="587" t="s">
        <v>269</v>
      </c>
    </row>
    <row r="74" spans="1:15" ht="21" customHeight="1">
      <c r="A74" s="332" t="s">
        <v>384</v>
      </c>
      <c r="B74" s="283">
        <v>0</v>
      </c>
      <c r="C74" s="281">
        <v>0</v>
      </c>
      <c r="D74" s="284">
        <f t="shared" si="20"/>
        <v>0</v>
      </c>
      <c r="E74" s="280">
        <v>4</v>
      </c>
      <c r="F74" s="281">
        <v>39</v>
      </c>
      <c r="G74" s="282">
        <f>SUM(E74:F74)</f>
        <v>43</v>
      </c>
      <c r="H74" s="283">
        <v>2</v>
      </c>
      <c r="I74" s="281">
        <v>7</v>
      </c>
      <c r="J74" s="284">
        <f t="shared" si="22"/>
        <v>9</v>
      </c>
      <c r="K74" s="280">
        <f t="shared" si="23"/>
        <v>6</v>
      </c>
      <c r="L74" s="281">
        <f t="shared" si="23"/>
        <v>46</v>
      </c>
      <c r="M74" s="282">
        <f t="shared" si="23"/>
        <v>52</v>
      </c>
      <c r="N74" s="572"/>
      <c r="O74" s="587" t="s">
        <v>221</v>
      </c>
    </row>
    <row r="75" spans="1:15" ht="21" customHeight="1">
      <c r="A75" s="333" t="s">
        <v>385</v>
      </c>
      <c r="B75" s="292">
        <v>1</v>
      </c>
      <c r="C75" s="290">
        <v>2</v>
      </c>
      <c r="D75" s="293">
        <f t="shared" si="20"/>
        <v>3</v>
      </c>
      <c r="E75" s="289">
        <v>7</v>
      </c>
      <c r="F75" s="290">
        <v>29</v>
      </c>
      <c r="G75" s="291">
        <f>SUM(E75:F75)</f>
        <v>36</v>
      </c>
      <c r="H75" s="292">
        <v>3</v>
      </c>
      <c r="I75" s="290">
        <v>9</v>
      </c>
      <c r="J75" s="293">
        <f t="shared" si="22"/>
        <v>12</v>
      </c>
      <c r="K75" s="289">
        <f t="shared" si="23"/>
        <v>11</v>
      </c>
      <c r="L75" s="290">
        <f t="shared" si="23"/>
        <v>40</v>
      </c>
      <c r="M75" s="291">
        <f t="shared" si="23"/>
        <v>51</v>
      </c>
      <c r="N75" s="571"/>
      <c r="O75" s="242"/>
    </row>
    <row r="76" spans="1:15" ht="30" customHeight="1">
      <c r="A76" s="324" t="s">
        <v>6</v>
      </c>
      <c r="B76" s="297">
        <f aca="true" t="shared" si="24" ref="B76:J76">SUM(B59:B75)</f>
        <v>12</v>
      </c>
      <c r="C76" s="295">
        <f t="shared" si="24"/>
        <v>90</v>
      </c>
      <c r="D76" s="325">
        <f t="shared" si="24"/>
        <v>102</v>
      </c>
      <c r="E76" s="294">
        <f t="shared" si="24"/>
        <v>96</v>
      </c>
      <c r="F76" s="295">
        <f t="shared" si="24"/>
        <v>434</v>
      </c>
      <c r="G76" s="326">
        <f t="shared" si="24"/>
        <v>530</v>
      </c>
      <c r="H76" s="297">
        <f t="shared" si="24"/>
        <v>17</v>
      </c>
      <c r="I76" s="295">
        <f t="shared" si="24"/>
        <v>52</v>
      </c>
      <c r="J76" s="325">
        <f t="shared" si="24"/>
        <v>69</v>
      </c>
      <c r="K76" s="294">
        <f t="shared" si="23"/>
        <v>125</v>
      </c>
      <c r="L76" s="295">
        <f t="shared" si="23"/>
        <v>576</v>
      </c>
      <c r="M76" s="326">
        <f t="shared" si="23"/>
        <v>701</v>
      </c>
      <c r="N76" s="237" t="s">
        <v>223</v>
      </c>
      <c r="O76" s="596" t="s">
        <v>270</v>
      </c>
    </row>
    <row r="78" spans="1:15" ht="24.75" customHeight="1">
      <c r="A78" s="508" t="s">
        <v>213</v>
      </c>
      <c r="B78" s="509"/>
      <c r="C78" s="509"/>
      <c r="D78" s="509"/>
      <c r="E78" s="509"/>
      <c r="F78" s="509"/>
      <c r="G78" s="509"/>
      <c r="H78" s="509"/>
      <c r="I78" s="509"/>
      <c r="J78" s="509"/>
      <c r="K78" s="509"/>
      <c r="L78" s="509"/>
      <c r="M78" s="509"/>
      <c r="N78" s="579"/>
      <c r="O78" s="579"/>
    </row>
    <row r="79" spans="1:15" ht="34.5" customHeight="1">
      <c r="A79" s="672" t="s">
        <v>357</v>
      </c>
      <c r="B79" s="672"/>
      <c r="C79" s="672"/>
      <c r="D79" s="672"/>
      <c r="E79" s="672"/>
      <c r="F79" s="672"/>
      <c r="G79" s="672"/>
      <c r="H79" s="672"/>
      <c r="I79" s="672"/>
      <c r="J79" s="672"/>
      <c r="K79" s="672"/>
      <c r="L79" s="672"/>
      <c r="M79" s="672"/>
      <c r="N79" s="672"/>
      <c r="O79" s="672"/>
    </row>
    <row r="80" spans="1:15" ht="27" customHeight="1">
      <c r="A80" s="260"/>
      <c r="B80" s="260"/>
      <c r="C80" s="260"/>
      <c r="D80" s="260"/>
      <c r="E80" s="260"/>
      <c r="F80" s="260"/>
      <c r="G80" s="260"/>
      <c r="H80" s="260"/>
      <c r="I80" s="260"/>
      <c r="J80" s="260"/>
      <c r="K80" s="260"/>
      <c r="L80" s="260"/>
      <c r="M80" s="260"/>
      <c r="N80" s="580"/>
      <c r="O80" s="563" t="s">
        <v>366</v>
      </c>
    </row>
    <row r="81" spans="1:15" ht="21" customHeight="1">
      <c r="A81" s="674" t="s">
        <v>214</v>
      </c>
      <c r="B81" s="667" t="s">
        <v>253</v>
      </c>
      <c r="C81" s="653"/>
      <c r="D81" s="673"/>
      <c r="E81" s="653" t="s">
        <v>254</v>
      </c>
      <c r="F81" s="653"/>
      <c r="G81" s="653"/>
      <c r="H81" s="667" t="s">
        <v>255</v>
      </c>
      <c r="I81" s="653"/>
      <c r="J81" s="673"/>
      <c r="K81" s="315" t="s">
        <v>6</v>
      </c>
      <c r="L81" s="272"/>
      <c r="M81" s="316"/>
      <c r="N81" s="569" t="s">
        <v>215</v>
      </c>
      <c r="O81" s="569"/>
    </row>
    <row r="82" spans="1:15" ht="21" customHeight="1">
      <c r="A82" s="675"/>
      <c r="B82" s="113" t="s">
        <v>4</v>
      </c>
      <c r="C82" s="16" t="s">
        <v>5</v>
      </c>
      <c r="D82" s="208" t="s">
        <v>6</v>
      </c>
      <c r="E82" s="116" t="s">
        <v>4</v>
      </c>
      <c r="F82" s="16" t="s">
        <v>5</v>
      </c>
      <c r="G82" s="14" t="s">
        <v>6</v>
      </c>
      <c r="H82" s="113" t="s">
        <v>4</v>
      </c>
      <c r="I82" s="16" t="s">
        <v>5</v>
      </c>
      <c r="J82" s="208" t="s">
        <v>6</v>
      </c>
      <c r="K82" s="116" t="s">
        <v>4</v>
      </c>
      <c r="L82" s="16" t="s">
        <v>5</v>
      </c>
      <c r="M82" s="14" t="s">
        <v>6</v>
      </c>
      <c r="N82" s="570" t="s">
        <v>216</v>
      </c>
      <c r="O82" s="570" t="s">
        <v>217</v>
      </c>
    </row>
    <row r="83" spans="1:15" ht="21" customHeight="1">
      <c r="A83" s="241" t="s">
        <v>238</v>
      </c>
      <c r="B83" s="334"/>
      <c r="C83" s="335"/>
      <c r="D83" s="328"/>
      <c r="E83" s="336"/>
      <c r="F83" s="335"/>
      <c r="G83" s="327"/>
      <c r="H83" s="334"/>
      <c r="I83" s="335"/>
      <c r="J83" s="328"/>
      <c r="K83" s="336"/>
      <c r="L83" s="335"/>
      <c r="M83" s="291"/>
      <c r="N83" s="581"/>
      <c r="O83" s="578"/>
    </row>
    <row r="84" spans="1:15" ht="21" customHeight="1">
      <c r="A84" s="322" t="s">
        <v>386</v>
      </c>
      <c r="B84" s="283">
        <v>28</v>
      </c>
      <c r="C84" s="281">
        <v>11</v>
      </c>
      <c r="D84" s="284">
        <f>SUM(B84:C84)</f>
        <v>39</v>
      </c>
      <c r="E84" s="280">
        <v>40</v>
      </c>
      <c r="F84" s="281">
        <v>21</v>
      </c>
      <c r="G84" s="282">
        <f>SUM(E84:F84)</f>
        <v>61</v>
      </c>
      <c r="H84" s="283">
        <v>15</v>
      </c>
      <c r="I84" s="281">
        <v>9</v>
      </c>
      <c r="J84" s="284">
        <f>SUM(H84:I84)</f>
        <v>24</v>
      </c>
      <c r="K84" s="280">
        <f aca="true" t="shared" si="25" ref="K84:M87">SUM(B84+E84+H84)</f>
        <v>83</v>
      </c>
      <c r="L84" s="281">
        <f t="shared" si="25"/>
        <v>41</v>
      </c>
      <c r="M84" s="282">
        <f t="shared" si="25"/>
        <v>124</v>
      </c>
      <c r="N84" s="572"/>
      <c r="O84" s="587"/>
    </row>
    <row r="85" spans="1:15" ht="21" customHeight="1">
      <c r="A85" s="332" t="s">
        <v>387</v>
      </c>
      <c r="B85" s="283">
        <v>6</v>
      </c>
      <c r="C85" s="281">
        <v>0</v>
      </c>
      <c r="D85" s="284">
        <f>SUM(B85:C85)</f>
        <v>6</v>
      </c>
      <c r="E85" s="280">
        <v>2</v>
      </c>
      <c r="F85" s="281">
        <v>1</v>
      </c>
      <c r="G85" s="282">
        <f>SUM(E85:F85)</f>
        <v>3</v>
      </c>
      <c r="H85" s="283">
        <v>0</v>
      </c>
      <c r="I85" s="281">
        <v>0</v>
      </c>
      <c r="J85" s="284">
        <f>SUM(H85:I85)</f>
        <v>0</v>
      </c>
      <c r="K85" s="280">
        <f t="shared" si="25"/>
        <v>8</v>
      </c>
      <c r="L85" s="281">
        <f t="shared" si="25"/>
        <v>1</v>
      </c>
      <c r="M85" s="282">
        <f t="shared" si="25"/>
        <v>9</v>
      </c>
      <c r="N85" s="572"/>
      <c r="O85" s="587"/>
    </row>
    <row r="86" spans="1:15" ht="21" customHeight="1">
      <c r="A86" s="322" t="s">
        <v>388</v>
      </c>
      <c r="B86" s="283">
        <v>5</v>
      </c>
      <c r="C86" s="281">
        <v>0</v>
      </c>
      <c r="D86" s="284">
        <f>SUM(B86:C86)</f>
        <v>5</v>
      </c>
      <c r="E86" s="280">
        <v>33</v>
      </c>
      <c r="F86" s="281">
        <v>11</v>
      </c>
      <c r="G86" s="282">
        <f>SUM(E86:F86)</f>
        <v>44</v>
      </c>
      <c r="H86" s="283">
        <v>13</v>
      </c>
      <c r="I86" s="281">
        <v>10</v>
      </c>
      <c r="J86" s="284">
        <f>SUM(H86:I86)</f>
        <v>23</v>
      </c>
      <c r="K86" s="280">
        <f t="shared" si="25"/>
        <v>51</v>
      </c>
      <c r="L86" s="281">
        <f t="shared" si="25"/>
        <v>21</v>
      </c>
      <c r="M86" s="282">
        <f t="shared" si="25"/>
        <v>72</v>
      </c>
      <c r="N86" s="572"/>
      <c r="O86" s="587"/>
    </row>
    <row r="87" spans="1:15" ht="21" customHeight="1">
      <c r="A87" s="266" t="s">
        <v>389</v>
      </c>
      <c r="B87" s="309">
        <v>0</v>
      </c>
      <c r="C87" s="337">
        <v>0</v>
      </c>
      <c r="D87" s="308">
        <f>SUM(B87:C87)</f>
        <v>0</v>
      </c>
      <c r="E87" s="306">
        <v>26</v>
      </c>
      <c r="F87" s="310">
        <v>35</v>
      </c>
      <c r="G87" s="307">
        <f>SUM(E87:F87)</f>
        <v>61</v>
      </c>
      <c r="H87" s="309">
        <v>1</v>
      </c>
      <c r="I87" s="310">
        <v>1</v>
      </c>
      <c r="J87" s="308">
        <f>SUM(H87:I87)</f>
        <v>2</v>
      </c>
      <c r="K87" s="306">
        <f t="shared" si="25"/>
        <v>27</v>
      </c>
      <c r="L87" s="310">
        <f t="shared" si="25"/>
        <v>36</v>
      </c>
      <c r="M87" s="307">
        <f t="shared" si="25"/>
        <v>63</v>
      </c>
      <c r="N87" s="582"/>
      <c r="O87" s="575" t="s">
        <v>271</v>
      </c>
    </row>
    <row r="88" spans="1:15" ht="21" customHeight="1">
      <c r="A88" s="255" t="s">
        <v>6</v>
      </c>
      <c r="B88" s="338">
        <f aca="true" t="shared" si="26" ref="B88:M88">SUM(B83:B87)</f>
        <v>39</v>
      </c>
      <c r="C88" s="295">
        <f t="shared" si="26"/>
        <v>11</v>
      </c>
      <c r="D88" s="294">
        <f t="shared" si="26"/>
        <v>50</v>
      </c>
      <c r="E88" s="338">
        <f t="shared" si="26"/>
        <v>101</v>
      </c>
      <c r="F88" s="295">
        <f t="shared" si="26"/>
        <v>68</v>
      </c>
      <c r="G88" s="294">
        <f t="shared" si="26"/>
        <v>169</v>
      </c>
      <c r="H88" s="338">
        <f t="shared" si="26"/>
        <v>29</v>
      </c>
      <c r="I88" s="295">
        <f t="shared" si="26"/>
        <v>20</v>
      </c>
      <c r="J88" s="294">
        <f t="shared" si="26"/>
        <v>49</v>
      </c>
      <c r="K88" s="338">
        <f t="shared" si="26"/>
        <v>169</v>
      </c>
      <c r="L88" s="295">
        <f t="shared" si="26"/>
        <v>99</v>
      </c>
      <c r="M88" s="294">
        <f t="shared" si="26"/>
        <v>268</v>
      </c>
      <c r="N88" s="573"/>
      <c r="O88" s="237" t="s">
        <v>271</v>
      </c>
    </row>
    <row r="89" spans="1:15" s="594" customFormat="1" ht="32.25" thickBot="1">
      <c r="A89" s="590" t="s">
        <v>240</v>
      </c>
      <c r="B89" s="613">
        <f aca="true" t="shared" si="27" ref="B89:J89">SUM(B20+B33+B36+B39+B51+B54+B56+B88+B76)</f>
        <v>62</v>
      </c>
      <c r="C89" s="615">
        <f t="shared" si="27"/>
        <v>159</v>
      </c>
      <c r="D89" s="614">
        <f t="shared" si="27"/>
        <v>221</v>
      </c>
      <c r="E89" s="591">
        <f t="shared" si="27"/>
        <v>579</v>
      </c>
      <c r="F89" s="591">
        <f t="shared" si="27"/>
        <v>1799</v>
      </c>
      <c r="G89" s="591">
        <f t="shared" si="27"/>
        <v>2378</v>
      </c>
      <c r="H89" s="591">
        <f t="shared" si="27"/>
        <v>123</v>
      </c>
      <c r="I89" s="591">
        <f t="shared" si="27"/>
        <v>374</v>
      </c>
      <c r="J89" s="591">
        <f t="shared" si="27"/>
        <v>497</v>
      </c>
      <c r="K89" s="591">
        <f>SUM(K20+K33+K36+K39+K51+K54+K57+K76+K88)</f>
        <v>764</v>
      </c>
      <c r="L89" s="591">
        <f>SUM(L20+L33+L36+L39+L51+L54+L57+L76+L88)</f>
        <v>2332</v>
      </c>
      <c r="M89" s="591">
        <f>SUM(M20+M33+M36+M39+M51+M54+M57+M76+M88)</f>
        <v>3096</v>
      </c>
      <c r="N89" s="592" t="s">
        <v>301</v>
      </c>
      <c r="O89" s="593" t="s">
        <v>302</v>
      </c>
    </row>
    <row r="90" ht="21" customHeight="1" thickTop="1"/>
    <row r="91" ht="21" customHeight="1">
      <c r="A91" s="206" t="s">
        <v>367</v>
      </c>
    </row>
    <row r="92" spans="1:13" ht="26.25" customHeight="1">
      <c r="A92" s="564" t="s">
        <v>241</v>
      </c>
      <c r="B92" s="565"/>
      <c r="C92" s="565"/>
      <c r="D92" s="565"/>
      <c r="E92" s="565"/>
      <c r="F92" s="565"/>
      <c r="G92" s="565"/>
      <c r="H92" s="565"/>
      <c r="I92" s="565"/>
      <c r="J92" s="565"/>
      <c r="K92" s="565"/>
      <c r="L92" s="565"/>
      <c r="M92" s="565"/>
    </row>
    <row r="93" spans="1:13" ht="26.25" customHeight="1">
      <c r="A93" s="672" t="s">
        <v>391</v>
      </c>
      <c r="B93" s="672"/>
      <c r="C93" s="672"/>
      <c r="D93" s="672"/>
      <c r="E93" s="672"/>
      <c r="F93" s="672"/>
      <c r="G93" s="672"/>
      <c r="H93" s="672"/>
      <c r="I93" s="672"/>
      <c r="J93" s="672"/>
      <c r="K93" s="672"/>
      <c r="L93" s="672"/>
      <c r="M93" s="672"/>
    </row>
    <row r="94" spans="1:13" ht="21" customHeight="1">
      <c r="A94" s="516"/>
      <c r="B94" s="517"/>
      <c r="C94" s="517"/>
      <c r="D94" s="517"/>
      <c r="E94" s="517"/>
      <c r="F94" s="517"/>
      <c r="G94" s="517"/>
      <c r="H94" s="517"/>
      <c r="I94" s="517"/>
      <c r="J94" s="517"/>
      <c r="K94" s="517"/>
      <c r="L94" s="517"/>
      <c r="M94" s="561" t="s">
        <v>390</v>
      </c>
    </row>
    <row r="95" spans="1:13" ht="23.25" customHeight="1">
      <c r="A95" s="519" t="s">
        <v>214</v>
      </c>
      <c r="B95" s="667" t="s">
        <v>253</v>
      </c>
      <c r="C95" s="653"/>
      <c r="D95" s="673"/>
      <c r="E95" s="653" t="s">
        <v>254</v>
      </c>
      <c r="F95" s="653"/>
      <c r="G95" s="653"/>
      <c r="H95" s="667" t="s">
        <v>255</v>
      </c>
      <c r="I95" s="653"/>
      <c r="J95" s="673"/>
      <c r="K95" s="272" t="s">
        <v>6</v>
      </c>
      <c r="L95" s="272"/>
      <c r="M95" s="272"/>
    </row>
    <row r="96" spans="1:13" ht="23.25" customHeight="1">
      <c r="A96" s="520"/>
      <c r="B96" s="113" t="s">
        <v>4</v>
      </c>
      <c r="C96" s="16" t="s">
        <v>5</v>
      </c>
      <c r="D96" s="17" t="s">
        <v>6</v>
      </c>
      <c r="E96" s="116" t="s">
        <v>4</v>
      </c>
      <c r="F96" s="16" t="s">
        <v>5</v>
      </c>
      <c r="G96" s="14" t="s">
        <v>6</v>
      </c>
      <c r="H96" s="113" t="s">
        <v>4</v>
      </c>
      <c r="I96" s="16" t="s">
        <v>5</v>
      </c>
      <c r="J96" s="208" t="s">
        <v>6</v>
      </c>
      <c r="K96" s="113" t="s">
        <v>4</v>
      </c>
      <c r="L96" s="16" t="s">
        <v>5</v>
      </c>
      <c r="M96" s="208" t="s">
        <v>6</v>
      </c>
    </row>
    <row r="97" spans="1:13" ht="21" customHeight="1">
      <c r="A97" s="273" t="s">
        <v>48</v>
      </c>
      <c r="B97" s="121"/>
      <c r="C97" s="22"/>
      <c r="D97" s="521"/>
      <c r="E97" s="21"/>
      <c r="F97" s="22"/>
      <c r="G97" s="68"/>
      <c r="H97" s="121"/>
      <c r="I97" s="22"/>
      <c r="J97" s="521"/>
      <c r="K97" s="121"/>
      <c r="L97" s="22"/>
      <c r="M97" s="521"/>
    </row>
    <row r="98" spans="1:14" ht="21" customHeight="1">
      <c r="A98" s="287" t="s">
        <v>54</v>
      </c>
      <c r="B98" s="283">
        <v>2</v>
      </c>
      <c r="C98" s="281">
        <v>3</v>
      </c>
      <c r="D98" s="284">
        <f aca="true" t="shared" si="28" ref="D98:D106">SUM(B98:C98)</f>
        <v>5</v>
      </c>
      <c r="E98" s="280">
        <v>57</v>
      </c>
      <c r="F98" s="281">
        <v>130</v>
      </c>
      <c r="G98" s="282">
        <f aca="true" t="shared" si="29" ref="G98:G106">SUM(E98:F98)</f>
        <v>187</v>
      </c>
      <c r="H98" s="283">
        <v>15</v>
      </c>
      <c r="I98" s="281">
        <v>20</v>
      </c>
      <c r="J98" s="284">
        <f aca="true" t="shared" si="30" ref="J98:J106">SUM(H98:I98)</f>
        <v>35</v>
      </c>
      <c r="K98" s="283">
        <f aca="true" t="shared" si="31" ref="K98:M106">SUM(B98+E98+H98)</f>
        <v>74</v>
      </c>
      <c r="L98" s="281">
        <f t="shared" si="31"/>
        <v>153</v>
      </c>
      <c r="M98" s="284">
        <f t="shared" si="31"/>
        <v>227</v>
      </c>
      <c r="N98" s="584"/>
    </row>
    <row r="99" spans="1:14" ht="21" customHeight="1">
      <c r="A99" s="287" t="s">
        <v>392</v>
      </c>
      <c r="B99" s="283">
        <v>0</v>
      </c>
      <c r="C99" s="281">
        <v>0</v>
      </c>
      <c r="D99" s="284">
        <f t="shared" si="28"/>
        <v>0</v>
      </c>
      <c r="E99" s="280">
        <v>1</v>
      </c>
      <c r="F99" s="281">
        <v>2</v>
      </c>
      <c r="G99" s="282">
        <f t="shared" si="29"/>
        <v>3</v>
      </c>
      <c r="H99" s="283">
        <v>3</v>
      </c>
      <c r="I99" s="281">
        <v>21</v>
      </c>
      <c r="J99" s="284">
        <f t="shared" si="30"/>
        <v>24</v>
      </c>
      <c r="K99" s="283">
        <f t="shared" si="31"/>
        <v>4</v>
      </c>
      <c r="L99" s="281">
        <f t="shared" si="31"/>
        <v>23</v>
      </c>
      <c r="M99" s="339">
        <f t="shared" si="31"/>
        <v>27</v>
      </c>
      <c r="N99" s="584"/>
    </row>
    <row r="100" spans="1:14" ht="21" customHeight="1">
      <c r="A100" s="287" t="s">
        <v>19</v>
      </c>
      <c r="B100" s="283">
        <v>0</v>
      </c>
      <c r="C100" s="281">
        <v>0</v>
      </c>
      <c r="D100" s="284">
        <f t="shared" si="28"/>
        <v>0</v>
      </c>
      <c r="E100" s="280">
        <v>0</v>
      </c>
      <c r="F100" s="281">
        <v>0</v>
      </c>
      <c r="G100" s="282">
        <f t="shared" si="29"/>
        <v>0</v>
      </c>
      <c r="H100" s="283">
        <v>0</v>
      </c>
      <c r="I100" s="281">
        <v>3</v>
      </c>
      <c r="J100" s="284">
        <f t="shared" si="30"/>
        <v>3</v>
      </c>
      <c r="K100" s="283">
        <f t="shared" si="31"/>
        <v>0</v>
      </c>
      <c r="L100" s="281">
        <f t="shared" si="31"/>
        <v>3</v>
      </c>
      <c r="M100" s="284">
        <f t="shared" si="31"/>
        <v>3</v>
      </c>
      <c r="N100" s="584"/>
    </row>
    <row r="101" spans="1:14" ht="21" customHeight="1">
      <c r="A101" s="279" t="s">
        <v>52</v>
      </c>
      <c r="B101" s="283">
        <v>0</v>
      </c>
      <c r="C101" s="281">
        <v>2</v>
      </c>
      <c r="D101" s="284">
        <f t="shared" si="28"/>
        <v>2</v>
      </c>
      <c r="E101" s="280">
        <v>2</v>
      </c>
      <c r="F101" s="281">
        <v>0</v>
      </c>
      <c r="G101" s="282">
        <f t="shared" si="29"/>
        <v>2</v>
      </c>
      <c r="H101" s="283">
        <v>3</v>
      </c>
      <c r="I101" s="281">
        <v>14</v>
      </c>
      <c r="J101" s="284">
        <f t="shared" si="30"/>
        <v>17</v>
      </c>
      <c r="K101" s="283">
        <f t="shared" si="31"/>
        <v>5</v>
      </c>
      <c r="L101" s="281">
        <f t="shared" si="31"/>
        <v>16</v>
      </c>
      <c r="M101" s="284">
        <f t="shared" si="31"/>
        <v>21</v>
      </c>
      <c r="N101" s="584"/>
    </row>
    <row r="102" spans="1:14" ht="21" customHeight="1">
      <c r="A102" s="287" t="s">
        <v>22</v>
      </c>
      <c r="B102" s="283">
        <v>0</v>
      </c>
      <c r="C102" s="281">
        <v>0</v>
      </c>
      <c r="D102" s="284">
        <f t="shared" si="28"/>
        <v>0</v>
      </c>
      <c r="E102" s="280">
        <v>2</v>
      </c>
      <c r="F102" s="281">
        <v>0</v>
      </c>
      <c r="G102" s="282">
        <f t="shared" si="29"/>
        <v>2</v>
      </c>
      <c r="H102" s="283">
        <v>4</v>
      </c>
      <c r="I102" s="281">
        <v>1</v>
      </c>
      <c r="J102" s="284">
        <f t="shared" si="30"/>
        <v>5</v>
      </c>
      <c r="K102" s="283">
        <f t="shared" si="31"/>
        <v>6</v>
      </c>
      <c r="L102" s="281">
        <f t="shared" si="31"/>
        <v>1</v>
      </c>
      <c r="M102" s="284">
        <f t="shared" si="31"/>
        <v>7</v>
      </c>
      <c r="N102" s="584"/>
    </row>
    <row r="103" spans="1:14" ht="21" customHeight="1">
      <c r="A103" s="287" t="s">
        <v>21</v>
      </c>
      <c r="B103" s="283">
        <v>0</v>
      </c>
      <c r="C103" s="281">
        <v>2</v>
      </c>
      <c r="D103" s="284">
        <f t="shared" si="28"/>
        <v>2</v>
      </c>
      <c r="E103" s="280">
        <v>0</v>
      </c>
      <c r="F103" s="281">
        <v>1</v>
      </c>
      <c r="G103" s="282">
        <f t="shared" si="29"/>
        <v>1</v>
      </c>
      <c r="H103" s="283">
        <v>0</v>
      </c>
      <c r="I103" s="281">
        <v>4</v>
      </c>
      <c r="J103" s="284">
        <f t="shared" si="30"/>
        <v>4</v>
      </c>
      <c r="K103" s="283">
        <f t="shared" si="31"/>
        <v>0</v>
      </c>
      <c r="L103" s="281">
        <f t="shared" si="31"/>
        <v>7</v>
      </c>
      <c r="M103" s="284">
        <f t="shared" si="31"/>
        <v>7</v>
      </c>
      <c r="N103" s="584"/>
    </row>
    <row r="104" spans="1:14" ht="21" customHeight="1">
      <c r="A104" s="287" t="s">
        <v>13</v>
      </c>
      <c r="B104" s="283">
        <v>0</v>
      </c>
      <c r="C104" s="281">
        <v>2</v>
      </c>
      <c r="D104" s="284">
        <f t="shared" si="28"/>
        <v>2</v>
      </c>
      <c r="E104" s="280">
        <v>0</v>
      </c>
      <c r="F104" s="281">
        <v>0</v>
      </c>
      <c r="G104" s="282">
        <f t="shared" si="29"/>
        <v>0</v>
      </c>
      <c r="H104" s="283">
        <v>0</v>
      </c>
      <c r="I104" s="281">
        <v>0</v>
      </c>
      <c r="J104" s="284">
        <f t="shared" si="30"/>
        <v>0</v>
      </c>
      <c r="K104" s="283">
        <f t="shared" si="31"/>
        <v>0</v>
      </c>
      <c r="L104" s="281">
        <f t="shared" si="31"/>
        <v>2</v>
      </c>
      <c r="M104" s="284">
        <f t="shared" si="31"/>
        <v>2</v>
      </c>
      <c r="N104" s="584"/>
    </row>
    <row r="105" spans="1:13" ht="21" customHeight="1">
      <c r="A105" s="287" t="s">
        <v>59</v>
      </c>
      <c r="B105" s="283">
        <v>3</v>
      </c>
      <c r="C105" s="281">
        <v>5</v>
      </c>
      <c r="D105" s="284">
        <f t="shared" si="28"/>
        <v>8</v>
      </c>
      <c r="E105" s="280">
        <v>0</v>
      </c>
      <c r="F105" s="281">
        <v>4</v>
      </c>
      <c r="G105" s="282">
        <f t="shared" si="29"/>
        <v>4</v>
      </c>
      <c r="H105" s="283">
        <v>2</v>
      </c>
      <c r="I105" s="281">
        <v>19</v>
      </c>
      <c r="J105" s="284">
        <f t="shared" si="30"/>
        <v>21</v>
      </c>
      <c r="K105" s="283">
        <f t="shared" si="31"/>
        <v>5</v>
      </c>
      <c r="L105" s="281">
        <f t="shared" si="31"/>
        <v>28</v>
      </c>
      <c r="M105" s="284">
        <f t="shared" si="31"/>
        <v>33</v>
      </c>
    </row>
    <row r="106" spans="1:13" ht="21" customHeight="1">
      <c r="A106" s="522" t="s">
        <v>393</v>
      </c>
      <c r="B106" s="148">
        <v>0</v>
      </c>
      <c r="C106" s="87">
        <v>0</v>
      </c>
      <c r="D106" s="346">
        <f t="shared" si="28"/>
        <v>0</v>
      </c>
      <c r="E106" s="89">
        <v>0</v>
      </c>
      <c r="F106" s="87">
        <v>2</v>
      </c>
      <c r="G106" s="523">
        <f t="shared" si="29"/>
        <v>2</v>
      </c>
      <c r="H106" s="148">
        <v>1</v>
      </c>
      <c r="I106" s="87">
        <v>5</v>
      </c>
      <c r="J106" s="346">
        <f t="shared" si="30"/>
        <v>6</v>
      </c>
      <c r="K106" s="148">
        <f t="shared" si="31"/>
        <v>1</v>
      </c>
      <c r="L106" s="87">
        <f t="shared" si="31"/>
        <v>7</v>
      </c>
      <c r="M106" s="346">
        <f t="shared" si="31"/>
        <v>8</v>
      </c>
    </row>
    <row r="107" spans="1:13" ht="21" customHeight="1">
      <c r="A107" s="255" t="s">
        <v>6</v>
      </c>
      <c r="B107" s="195">
        <f aca="true" t="shared" si="32" ref="B107:M107">SUM(B98:B106)</f>
        <v>5</v>
      </c>
      <c r="C107" s="524">
        <f t="shared" si="32"/>
        <v>14</v>
      </c>
      <c r="D107" s="198">
        <f t="shared" si="32"/>
        <v>19</v>
      </c>
      <c r="E107" s="195">
        <f t="shared" si="32"/>
        <v>62</v>
      </c>
      <c r="F107" s="524">
        <f t="shared" si="32"/>
        <v>139</v>
      </c>
      <c r="G107" s="198">
        <f t="shared" si="32"/>
        <v>201</v>
      </c>
      <c r="H107" s="195">
        <f t="shared" si="32"/>
        <v>28</v>
      </c>
      <c r="I107" s="524">
        <f t="shared" si="32"/>
        <v>87</v>
      </c>
      <c r="J107" s="198">
        <f t="shared" si="32"/>
        <v>115</v>
      </c>
      <c r="K107" s="195">
        <f t="shared" si="32"/>
        <v>95</v>
      </c>
      <c r="L107" s="524">
        <f t="shared" si="32"/>
        <v>240</v>
      </c>
      <c r="M107" s="525">
        <f t="shared" si="32"/>
        <v>335</v>
      </c>
    </row>
    <row r="108" spans="1:13" ht="21" customHeight="1">
      <c r="A108" s="526" t="s">
        <v>97</v>
      </c>
      <c r="B108" s="527"/>
      <c r="C108" s="528"/>
      <c r="D108" s="154"/>
      <c r="E108" s="529"/>
      <c r="F108" s="528"/>
      <c r="G108" s="225"/>
      <c r="H108" s="527"/>
      <c r="I108" s="528"/>
      <c r="J108" s="225"/>
      <c r="K108" s="527"/>
      <c r="L108" s="528"/>
      <c r="M108" s="217"/>
    </row>
    <row r="109" spans="1:13" ht="21" customHeight="1">
      <c r="A109" s="287" t="s">
        <v>104</v>
      </c>
      <c r="B109" s="283">
        <v>0</v>
      </c>
      <c r="C109" s="281">
        <v>4</v>
      </c>
      <c r="D109" s="346">
        <f>SUM(B109:C109)</f>
        <v>4</v>
      </c>
      <c r="E109" s="280">
        <v>0</v>
      </c>
      <c r="F109" s="281">
        <v>5</v>
      </c>
      <c r="G109" s="523">
        <f>SUM(E109:F109)</f>
        <v>5</v>
      </c>
      <c r="H109" s="283">
        <v>6</v>
      </c>
      <c r="I109" s="281">
        <v>16</v>
      </c>
      <c r="J109" s="346">
        <f>SUM(H109:I109)</f>
        <v>22</v>
      </c>
      <c r="K109" s="148">
        <f>SUM(B109+E109+H109)</f>
        <v>6</v>
      </c>
      <c r="L109" s="87">
        <f>SUM(C109+F109+I109)</f>
        <v>25</v>
      </c>
      <c r="M109" s="346">
        <f>SUM(D109+G109+J109)</f>
        <v>31</v>
      </c>
    </row>
    <row r="110" spans="1:13" ht="21" customHeight="1">
      <c r="A110" s="255" t="s">
        <v>6</v>
      </c>
      <c r="B110" s="530">
        <f aca="true" t="shared" si="33" ref="B110:M110">SUM(B109)</f>
        <v>0</v>
      </c>
      <c r="C110" s="524">
        <f t="shared" si="33"/>
        <v>4</v>
      </c>
      <c r="D110" s="198">
        <f t="shared" si="33"/>
        <v>4</v>
      </c>
      <c r="E110" s="530">
        <f t="shared" si="33"/>
        <v>0</v>
      </c>
      <c r="F110" s="524">
        <f t="shared" si="33"/>
        <v>5</v>
      </c>
      <c r="G110" s="198">
        <f t="shared" si="33"/>
        <v>5</v>
      </c>
      <c r="H110" s="530">
        <f t="shared" si="33"/>
        <v>6</v>
      </c>
      <c r="I110" s="524">
        <f t="shared" si="33"/>
        <v>16</v>
      </c>
      <c r="J110" s="198">
        <f t="shared" si="33"/>
        <v>22</v>
      </c>
      <c r="K110" s="530">
        <f t="shared" si="33"/>
        <v>6</v>
      </c>
      <c r="L110" s="524">
        <f t="shared" si="33"/>
        <v>25</v>
      </c>
      <c r="M110" s="196">
        <f t="shared" si="33"/>
        <v>31</v>
      </c>
    </row>
    <row r="111" spans="1:13" ht="21" customHeight="1">
      <c r="A111" s="241" t="s">
        <v>242</v>
      </c>
      <c r="B111" s="527"/>
      <c r="C111" s="528"/>
      <c r="D111" s="531"/>
      <c r="E111" s="529"/>
      <c r="F111" s="528"/>
      <c r="G111" s="225"/>
      <c r="H111" s="527"/>
      <c r="I111" s="528"/>
      <c r="J111" s="225"/>
      <c r="K111" s="527"/>
      <c r="L111" s="528"/>
      <c r="M111" s="217"/>
    </row>
    <row r="112" spans="1:13" ht="21" customHeight="1">
      <c r="A112" s="287" t="s">
        <v>386</v>
      </c>
      <c r="B112" s="283">
        <v>12</v>
      </c>
      <c r="C112" s="281">
        <v>7</v>
      </c>
      <c r="D112" s="284">
        <f>SUM(B112:C112)</f>
        <v>19</v>
      </c>
      <c r="E112" s="280">
        <v>15</v>
      </c>
      <c r="F112" s="281">
        <v>11</v>
      </c>
      <c r="G112" s="282">
        <f>SUM(E112:F112)</f>
        <v>26</v>
      </c>
      <c r="H112" s="283">
        <v>0</v>
      </c>
      <c r="I112" s="281">
        <v>1</v>
      </c>
      <c r="J112" s="284">
        <f>SUM(H112:I112)</f>
        <v>1</v>
      </c>
      <c r="K112" s="283">
        <f aca="true" t="shared" si="34" ref="K112:M114">SUM(B112+E112+H112)</f>
        <v>27</v>
      </c>
      <c r="L112" s="281">
        <f t="shared" si="34"/>
        <v>19</v>
      </c>
      <c r="M112" s="284">
        <f t="shared" si="34"/>
        <v>46</v>
      </c>
    </row>
    <row r="113" spans="1:13" ht="21" customHeight="1">
      <c r="A113" s="287" t="s">
        <v>388</v>
      </c>
      <c r="B113" s="283">
        <v>44</v>
      </c>
      <c r="C113" s="281">
        <v>34</v>
      </c>
      <c r="D113" s="284">
        <f>SUM(B113:C113)</f>
        <v>78</v>
      </c>
      <c r="E113" s="280">
        <v>17</v>
      </c>
      <c r="F113" s="281">
        <v>29</v>
      </c>
      <c r="G113" s="282">
        <f>SUM(E113:F113)</f>
        <v>46</v>
      </c>
      <c r="H113" s="283">
        <v>0</v>
      </c>
      <c r="I113" s="281">
        <v>0</v>
      </c>
      <c r="J113" s="284">
        <f>SUM(H113:I113)</f>
        <v>0</v>
      </c>
      <c r="K113" s="283">
        <f t="shared" si="34"/>
        <v>61</v>
      </c>
      <c r="L113" s="281">
        <f t="shared" si="34"/>
        <v>63</v>
      </c>
      <c r="M113" s="284">
        <f t="shared" si="34"/>
        <v>124</v>
      </c>
    </row>
    <row r="114" spans="1:14" ht="21" customHeight="1">
      <c r="A114" s="532" t="s">
        <v>394</v>
      </c>
      <c r="B114" s="148">
        <v>42</v>
      </c>
      <c r="C114" s="87">
        <v>3</v>
      </c>
      <c r="D114" s="533">
        <f>SUM(B114:C114)</f>
        <v>45</v>
      </c>
      <c r="E114" s="89">
        <v>3</v>
      </c>
      <c r="F114" s="87">
        <v>1</v>
      </c>
      <c r="G114" s="534">
        <f>SUM(E114:F114)</f>
        <v>4</v>
      </c>
      <c r="H114" s="148">
        <v>0</v>
      </c>
      <c r="I114" s="87">
        <v>1</v>
      </c>
      <c r="J114" s="533">
        <f>SUM(H114:I114)</f>
        <v>1</v>
      </c>
      <c r="K114" s="148">
        <f t="shared" si="34"/>
        <v>45</v>
      </c>
      <c r="L114" s="87">
        <f t="shared" si="34"/>
        <v>5</v>
      </c>
      <c r="M114" s="533">
        <f t="shared" si="34"/>
        <v>50</v>
      </c>
      <c r="N114" s="585"/>
    </row>
    <row r="115" spans="1:13" ht="21" customHeight="1">
      <c r="A115" s="255" t="s">
        <v>6</v>
      </c>
      <c r="B115" s="530">
        <f aca="true" t="shared" si="35" ref="B115:M115">SUM(B112:B114)</f>
        <v>98</v>
      </c>
      <c r="C115" s="524">
        <f t="shared" si="35"/>
        <v>44</v>
      </c>
      <c r="D115" s="198">
        <f t="shared" si="35"/>
        <v>142</v>
      </c>
      <c r="E115" s="530">
        <f t="shared" si="35"/>
        <v>35</v>
      </c>
      <c r="F115" s="524">
        <f t="shared" si="35"/>
        <v>41</v>
      </c>
      <c r="G115" s="198">
        <f t="shared" si="35"/>
        <v>76</v>
      </c>
      <c r="H115" s="530">
        <f t="shared" si="35"/>
        <v>0</v>
      </c>
      <c r="I115" s="524">
        <f t="shared" si="35"/>
        <v>2</v>
      </c>
      <c r="J115" s="198">
        <f t="shared" si="35"/>
        <v>2</v>
      </c>
      <c r="K115" s="530">
        <f t="shared" si="35"/>
        <v>133</v>
      </c>
      <c r="L115" s="524">
        <f t="shared" si="35"/>
        <v>87</v>
      </c>
      <c r="M115" s="196">
        <f t="shared" si="35"/>
        <v>220</v>
      </c>
    </row>
    <row r="116" spans="1:13" ht="21" customHeight="1">
      <c r="A116" s="241" t="s">
        <v>47</v>
      </c>
      <c r="B116" s="535"/>
      <c r="C116" s="76"/>
      <c r="D116" s="536"/>
      <c r="E116" s="537"/>
      <c r="F116" s="76"/>
      <c r="G116" s="538"/>
      <c r="H116" s="535"/>
      <c r="I116" s="76"/>
      <c r="J116" s="536"/>
      <c r="K116" s="535"/>
      <c r="L116" s="76"/>
      <c r="M116" s="536"/>
    </row>
    <row r="117" spans="1:13" ht="21" customHeight="1">
      <c r="A117" s="287" t="s">
        <v>18</v>
      </c>
      <c r="B117" s="283">
        <v>0</v>
      </c>
      <c r="C117" s="281">
        <v>0</v>
      </c>
      <c r="D117" s="284">
        <f aca="true" t="shared" si="36" ref="D117:D122">SUM(B117:C117)</f>
        <v>0</v>
      </c>
      <c r="E117" s="280">
        <v>0</v>
      </c>
      <c r="F117" s="281">
        <v>0</v>
      </c>
      <c r="G117" s="282">
        <f aca="true" t="shared" si="37" ref="G117:G122">SUM(E117:F117)</f>
        <v>0</v>
      </c>
      <c r="H117" s="283">
        <v>1</v>
      </c>
      <c r="I117" s="281">
        <v>0</v>
      </c>
      <c r="J117" s="284">
        <f aca="true" t="shared" si="38" ref="J117:J122">SUM(H117:I117)</f>
        <v>1</v>
      </c>
      <c r="K117" s="283">
        <f aca="true" t="shared" si="39" ref="K117:M122">SUM(B117+E117+H117)</f>
        <v>1</v>
      </c>
      <c r="L117" s="281">
        <f t="shared" si="39"/>
        <v>0</v>
      </c>
      <c r="M117" s="284">
        <f t="shared" si="39"/>
        <v>1</v>
      </c>
    </row>
    <row r="118" spans="1:13" ht="21" customHeight="1">
      <c r="A118" s="287" t="s">
        <v>33</v>
      </c>
      <c r="B118" s="283">
        <v>0</v>
      </c>
      <c r="C118" s="281">
        <v>2</v>
      </c>
      <c r="D118" s="284">
        <f t="shared" si="36"/>
        <v>2</v>
      </c>
      <c r="E118" s="280">
        <v>0</v>
      </c>
      <c r="F118" s="281">
        <v>2</v>
      </c>
      <c r="G118" s="282">
        <f t="shared" si="37"/>
        <v>2</v>
      </c>
      <c r="H118" s="283">
        <v>0</v>
      </c>
      <c r="I118" s="281">
        <v>0</v>
      </c>
      <c r="J118" s="284">
        <f t="shared" si="38"/>
        <v>0</v>
      </c>
      <c r="K118" s="283">
        <f t="shared" si="39"/>
        <v>0</v>
      </c>
      <c r="L118" s="281">
        <f t="shared" si="39"/>
        <v>4</v>
      </c>
      <c r="M118" s="284">
        <f t="shared" si="39"/>
        <v>4</v>
      </c>
    </row>
    <row r="119" spans="1:13" ht="21" customHeight="1">
      <c r="A119" s="287" t="s">
        <v>20</v>
      </c>
      <c r="B119" s="283">
        <v>0</v>
      </c>
      <c r="C119" s="281">
        <v>0</v>
      </c>
      <c r="D119" s="284">
        <f t="shared" si="36"/>
        <v>0</v>
      </c>
      <c r="E119" s="280">
        <v>1</v>
      </c>
      <c r="F119" s="281">
        <v>0</v>
      </c>
      <c r="G119" s="282">
        <f t="shared" si="37"/>
        <v>1</v>
      </c>
      <c r="H119" s="283">
        <v>0</v>
      </c>
      <c r="I119" s="281">
        <v>0</v>
      </c>
      <c r="J119" s="284">
        <f t="shared" si="38"/>
        <v>0</v>
      </c>
      <c r="K119" s="283">
        <f t="shared" si="39"/>
        <v>1</v>
      </c>
      <c r="L119" s="281">
        <f t="shared" si="39"/>
        <v>0</v>
      </c>
      <c r="M119" s="284">
        <f t="shared" si="39"/>
        <v>1</v>
      </c>
    </row>
    <row r="120" spans="1:13" ht="21" customHeight="1">
      <c r="A120" s="287" t="s">
        <v>374</v>
      </c>
      <c r="B120" s="283">
        <v>0</v>
      </c>
      <c r="C120" s="281">
        <v>0</v>
      </c>
      <c r="D120" s="284">
        <f t="shared" si="36"/>
        <v>0</v>
      </c>
      <c r="E120" s="280">
        <v>3</v>
      </c>
      <c r="F120" s="281">
        <v>0</v>
      </c>
      <c r="G120" s="282">
        <f t="shared" si="37"/>
        <v>3</v>
      </c>
      <c r="H120" s="283">
        <v>1</v>
      </c>
      <c r="I120" s="281">
        <v>2</v>
      </c>
      <c r="J120" s="284">
        <f t="shared" si="38"/>
        <v>3</v>
      </c>
      <c r="K120" s="283">
        <f t="shared" si="39"/>
        <v>4</v>
      </c>
      <c r="L120" s="281">
        <f t="shared" si="39"/>
        <v>2</v>
      </c>
      <c r="M120" s="284">
        <f t="shared" si="39"/>
        <v>6</v>
      </c>
    </row>
    <row r="121" spans="1:13" ht="21" customHeight="1">
      <c r="A121" s="286" t="s">
        <v>395</v>
      </c>
      <c r="B121" s="283">
        <v>1</v>
      </c>
      <c r="C121" s="281">
        <v>0</v>
      </c>
      <c r="D121" s="284">
        <f t="shared" si="36"/>
        <v>1</v>
      </c>
      <c r="E121" s="280">
        <v>2</v>
      </c>
      <c r="F121" s="281">
        <v>0</v>
      </c>
      <c r="G121" s="282">
        <f t="shared" si="37"/>
        <v>2</v>
      </c>
      <c r="H121" s="283">
        <v>1</v>
      </c>
      <c r="I121" s="281">
        <v>1</v>
      </c>
      <c r="J121" s="284">
        <f t="shared" si="38"/>
        <v>2</v>
      </c>
      <c r="K121" s="283">
        <f t="shared" si="39"/>
        <v>4</v>
      </c>
      <c r="L121" s="281">
        <f t="shared" si="39"/>
        <v>1</v>
      </c>
      <c r="M121" s="284">
        <f t="shared" si="39"/>
        <v>5</v>
      </c>
    </row>
    <row r="122" spans="1:13" ht="21" customHeight="1">
      <c r="A122" s="243" t="s">
        <v>396</v>
      </c>
      <c r="B122" s="147">
        <v>0</v>
      </c>
      <c r="C122" s="87">
        <v>2</v>
      </c>
      <c r="D122" s="284">
        <f t="shared" si="36"/>
        <v>2</v>
      </c>
      <c r="E122" s="86">
        <v>0</v>
      </c>
      <c r="F122" s="87">
        <v>1</v>
      </c>
      <c r="G122" s="282">
        <f t="shared" si="37"/>
        <v>1</v>
      </c>
      <c r="H122" s="147">
        <v>0</v>
      </c>
      <c r="I122" s="87">
        <v>0</v>
      </c>
      <c r="J122" s="284">
        <f t="shared" si="38"/>
        <v>0</v>
      </c>
      <c r="K122" s="283">
        <f t="shared" si="39"/>
        <v>0</v>
      </c>
      <c r="L122" s="281">
        <f t="shared" si="39"/>
        <v>3</v>
      </c>
      <c r="M122" s="284">
        <f t="shared" si="39"/>
        <v>3</v>
      </c>
    </row>
    <row r="123" spans="1:13" ht="21" customHeight="1">
      <c r="A123" s="255" t="s">
        <v>6</v>
      </c>
      <c r="B123" s="195">
        <f aca="true" t="shared" si="40" ref="B123:M123">SUM(B117:B122)</f>
        <v>1</v>
      </c>
      <c r="C123" s="524">
        <f t="shared" si="40"/>
        <v>4</v>
      </c>
      <c r="D123" s="539">
        <f t="shared" si="40"/>
        <v>5</v>
      </c>
      <c r="E123" s="195">
        <f t="shared" si="40"/>
        <v>6</v>
      </c>
      <c r="F123" s="524">
        <f t="shared" si="40"/>
        <v>3</v>
      </c>
      <c r="G123" s="539">
        <f t="shared" si="40"/>
        <v>9</v>
      </c>
      <c r="H123" s="195">
        <f t="shared" si="40"/>
        <v>3</v>
      </c>
      <c r="I123" s="524">
        <f t="shared" si="40"/>
        <v>3</v>
      </c>
      <c r="J123" s="539">
        <f t="shared" si="40"/>
        <v>6</v>
      </c>
      <c r="K123" s="195">
        <f t="shared" si="40"/>
        <v>10</v>
      </c>
      <c r="L123" s="524">
        <f t="shared" si="40"/>
        <v>10</v>
      </c>
      <c r="M123" s="525">
        <f t="shared" si="40"/>
        <v>20</v>
      </c>
    </row>
    <row r="124" spans="1:13" ht="21" customHeight="1">
      <c r="A124" s="273" t="s">
        <v>46</v>
      </c>
      <c r="B124" s="148"/>
      <c r="C124" s="87"/>
      <c r="D124" s="533"/>
      <c r="E124" s="89"/>
      <c r="F124" s="87"/>
      <c r="G124" s="534"/>
      <c r="H124" s="148"/>
      <c r="I124" s="87"/>
      <c r="J124" s="533"/>
      <c r="K124" s="148"/>
      <c r="L124" s="87"/>
      <c r="M124" s="533"/>
    </row>
    <row r="125" spans="1:13" ht="21" customHeight="1">
      <c r="A125" s="287" t="s">
        <v>57</v>
      </c>
      <c r="B125" s="283">
        <v>0</v>
      </c>
      <c r="C125" s="281">
        <v>2</v>
      </c>
      <c r="D125" s="284">
        <f>SUM(B125:C125)</f>
        <v>2</v>
      </c>
      <c r="E125" s="280">
        <v>0</v>
      </c>
      <c r="F125" s="281">
        <v>0</v>
      </c>
      <c r="G125" s="282">
        <f>SUM(E125:F125)</f>
        <v>0</v>
      </c>
      <c r="H125" s="283">
        <v>0</v>
      </c>
      <c r="I125" s="281">
        <v>0</v>
      </c>
      <c r="J125" s="284">
        <f>SUM(H125:I125)</f>
        <v>0</v>
      </c>
      <c r="K125" s="283">
        <f aca="true" t="shared" si="41" ref="K125:M129">SUM(B125+E125+H125)</f>
        <v>0</v>
      </c>
      <c r="L125" s="281">
        <f t="shared" si="41"/>
        <v>2</v>
      </c>
      <c r="M125" s="284">
        <f t="shared" si="41"/>
        <v>2</v>
      </c>
    </row>
    <row r="126" spans="1:13" ht="21" customHeight="1">
      <c r="A126" s="287" t="s">
        <v>21</v>
      </c>
      <c r="B126" s="283">
        <v>0</v>
      </c>
      <c r="C126" s="281">
        <v>1</v>
      </c>
      <c r="D126" s="284">
        <f>SUM(B126:C126)</f>
        <v>1</v>
      </c>
      <c r="E126" s="280">
        <v>0</v>
      </c>
      <c r="F126" s="281">
        <v>3</v>
      </c>
      <c r="G126" s="282">
        <f>SUM(E126:F126)</f>
        <v>3</v>
      </c>
      <c r="H126" s="283">
        <v>0</v>
      </c>
      <c r="I126" s="281">
        <v>1</v>
      </c>
      <c r="J126" s="284">
        <f>SUM(H126:I126)</f>
        <v>1</v>
      </c>
      <c r="K126" s="283">
        <f t="shared" si="41"/>
        <v>0</v>
      </c>
      <c r="L126" s="281">
        <f t="shared" si="41"/>
        <v>5</v>
      </c>
      <c r="M126" s="284">
        <f t="shared" si="41"/>
        <v>5</v>
      </c>
    </row>
    <row r="127" spans="1:13" ht="21" customHeight="1">
      <c r="A127" s="287" t="s">
        <v>287</v>
      </c>
      <c r="B127" s="283">
        <v>0</v>
      </c>
      <c r="C127" s="281">
        <v>0</v>
      </c>
      <c r="D127" s="284">
        <f>SUM(B127:C127)</f>
        <v>0</v>
      </c>
      <c r="E127" s="280">
        <v>1</v>
      </c>
      <c r="F127" s="281">
        <v>6</v>
      </c>
      <c r="G127" s="282">
        <f>SUM(E127:F127)</f>
        <v>7</v>
      </c>
      <c r="H127" s="283">
        <v>0</v>
      </c>
      <c r="I127" s="281">
        <v>0</v>
      </c>
      <c r="J127" s="284">
        <f>SUM(H127:I127)</f>
        <v>0</v>
      </c>
      <c r="K127" s="283">
        <f t="shared" si="41"/>
        <v>1</v>
      </c>
      <c r="L127" s="281">
        <f t="shared" si="41"/>
        <v>6</v>
      </c>
      <c r="M127" s="284">
        <f t="shared" si="41"/>
        <v>7</v>
      </c>
    </row>
    <row r="128" spans="1:13" ht="21" customHeight="1">
      <c r="A128" s="254" t="s">
        <v>51</v>
      </c>
      <c r="B128" s="341">
        <v>0</v>
      </c>
      <c r="C128" s="290">
        <v>1</v>
      </c>
      <c r="D128" s="293">
        <f>SUM(B128:C128)</f>
        <v>1</v>
      </c>
      <c r="E128" s="330">
        <v>3</v>
      </c>
      <c r="F128" s="290">
        <v>3</v>
      </c>
      <c r="G128" s="291">
        <f>SUM(E128:F128)</f>
        <v>6</v>
      </c>
      <c r="H128" s="341">
        <v>3</v>
      </c>
      <c r="I128" s="290">
        <v>4</v>
      </c>
      <c r="J128" s="293">
        <f>SUM(H128:I128)</f>
        <v>7</v>
      </c>
      <c r="K128" s="292">
        <f t="shared" si="41"/>
        <v>6</v>
      </c>
      <c r="L128" s="290">
        <f t="shared" si="41"/>
        <v>8</v>
      </c>
      <c r="M128" s="293">
        <f t="shared" si="41"/>
        <v>14</v>
      </c>
    </row>
    <row r="129" spans="1:13" ht="21" customHeight="1">
      <c r="A129" s="255" t="s">
        <v>6</v>
      </c>
      <c r="B129" s="530">
        <f aca="true" t="shared" si="42" ref="B129:J129">SUM(B125:B128)</f>
        <v>0</v>
      </c>
      <c r="C129" s="524">
        <f t="shared" si="42"/>
        <v>4</v>
      </c>
      <c r="D129" s="539">
        <f t="shared" si="42"/>
        <v>4</v>
      </c>
      <c r="E129" s="530">
        <f t="shared" si="42"/>
        <v>4</v>
      </c>
      <c r="F129" s="524">
        <f t="shared" si="42"/>
        <v>12</v>
      </c>
      <c r="G129" s="539">
        <f t="shared" si="42"/>
        <v>16</v>
      </c>
      <c r="H129" s="530">
        <f t="shared" si="42"/>
        <v>3</v>
      </c>
      <c r="I129" s="524">
        <f t="shared" si="42"/>
        <v>5</v>
      </c>
      <c r="J129" s="539">
        <f t="shared" si="42"/>
        <v>8</v>
      </c>
      <c r="K129" s="530">
        <f t="shared" si="41"/>
        <v>7</v>
      </c>
      <c r="L129" s="524">
        <f t="shared" si="41"/>
        <v>21</v>
      </c>
      <c r="M129" s="525">
        <f t="shared" si="41"/>
        <v>28</v>
      </c>
    </row>
    <row r="130" spans="1:13" ht="21" customHeight="1" thickBot="1">
      <c r="A130" s="264" t="s">
        <v>243</v>
      </c>
      <c r="B130" s="93">
        <f aca="true" t="shared" si="43" ref="B130:M130">SUM(B107+B110+B115+B123+B129)</f>
        <v>104</v>
      </c>
      <c r="C130" s="54">
        <f t="shared" si="43"/>
        <v>70</v>
      </c>
      <c r="D130" s="92">
        <f t="shared" si="43"/>
        <v>174</v>
      </c>
      <c r="E130" s="93">
        <f t="shared" si="43"/>
        <v>107</v>
      </c>
      <c r="F130" s="54">
        <f t="shared" si="43"/>
        <v>200</v>
      </c>
      <c r="G130" s="92">
        <f t="shared" si="43"/>
        <v>307</v>
      </c>
      <c r="H130" s="93">
        <f t="shared" si="43"/>
        <v>40</v>
      </c>
      <c r="I130" s="54">
        <f t="shared" si="43"/>
        <v>113</v>
      </c>
      <c r="J130" s="92">
        <f t="shared" si="43"/>
        <v>153</v>
      </c>
      <c r="K130" s="93">
        <f t="shared" si="43"/>
        <v>251</v>
      </c>
      <c r="L130" s="54">
        <f t="shared" si="43"/>
        <v>383</v>
      </c>
      <c r="M130" s="56">
        <f t="shared" si="43"/>
        <v>634</v>
      </c>
    </row>
    <row r="131" spans="1:15" ht="21" customHeight="1" thickTop="1">
      <c r="A131" s="260"/>
      <c r="B131" s="225"/>
      <c r="C131" s="225"/>
      <c r="D131" s="225"/>
      <c r="E131" s="225"/>
      <c r="F131" s="225"/>
      <c r="G131" s="225"/>
      <c r="H131" s="225"/>
      <c r="I131" s="225"/>
      <c r="J131" s="225"/>
      <c r="K131" s="225"/>
      <c r="L131" s="225"/>
      <c r="M131" s="225"/>
      <c r="N131" s="586"/>
      <c r="O131" s="586"/>
    </row>
    <row r="132" spans="1:15" ht="25.5" customHeight="1">
      <c r="A132" s="672" t="s">
        <v>241</v>
      </c>
      <c r="B132" s="672"/>
      <c r="C132" s="672"/>
      <c r="D132" s="672"/>
      <c r="E132" s="672"/>
      <c r="F132" s="672"/>
      <c r="G132" s="672"/>
      <c r="H132" s="672"/>
      <c r="I132" s="672"/>
      <c r="J132" s="672"/>
      <c r="K132" s="672"/>
      <c r="L132" s="672"/>
      <c r="M132" s="672"/>
      <c r="N132" s="586"/>
      <c r="O132" s="586"/>
    </row>
    <row r="133" spans="1:15" ht="27" customHeight="1">
      <c r="A133" s="672" t="s">
        <v>357</v>
      </c>
      <c r="B133" s="672"/>
      <c r="C133" s="672"/>
      <c r="D133" s="672"/>
      <c r="E133" s="672"/>
      <c r="F133" s="672"/>
      <c r="G133" s="672"/>
      <c r="H133" s="672"/>
      <c r="I133" s="672"/>
      <c r="J133" s="672"/>
      <c r="K133" s="672"/>
      <c r="L133" s="672"/>
      <c r="M133" s="672"/>
      <c r="N133" s="586"/>
      <c r="O133" s="586"/>
    </row>
    <row r="134" spans="1:15" ht="24.75" customHeight="1">
      <c r="A134" s="516"/>
      <c r="B134" s="517"/>
      <c r="C134" s="517"/>
      <c r="D134" s="517"/>
      <c r="E134" s="517"/>
      <c r="F134" s="517"/>
      <c r="G134" s="517"/>
      <c r="H134" s="517"/>
      <c r="I134" s="517"/>
      <c r="J134" s="517"/>
      <c r="K134" s="517"/>
      <c r="L134" s="517"/>
      <c r="M134" s="561" t="s">
        <v>397</v>
      </c>
      <c r="N134" s="586"/>
      <c r="O134" s="586"/>
    </row>
    <row r="135" spans="1:15" ht="21" customHeight="1">
      <c r="A135" s="519" t="s">
        <v>214</v>
      </c>
      <c r="B135" s="667" t="s">
        <v>253</v>
      </c>
      <c r="C135" s="653"/>
      <c r="D135" s="673"/>
      <c r="E135" s="653" t="s">
        <v>254</v>
      </c>
      <c r="F135" s="653"/>
      <c r="G135" s="653"/>
      <c r="H135" s="667" t="s">
        <v>255</v>
      </c>
      <c r="I135" s="653"/>
      <c r="J135" s="673"/>
      <c r="K135" s="272" t="s">
        <v>6</v>
      </c>
      <c r="L135" s="272"/>
      <c r="M135" s="272"/>
      <c r="N135" s="586"/>
      <c r="O135" s="586"/>
    </row>
    <row r="136" spans="1:15" ht="21" customHeight="1">
      <c r="A136" s="520"/>
      <c r="B136" s="113" t="s">
        <v>4</v>
      </c>
      <c r="C136" s="16" t="s">
        <v>5</v>
      </c>
      <c r="D136" s="17" t="s">
        <v>6</v>
      </c>
      <c r="E136" s="116" t="s">
        <v>4</v>
      </c>
      <c r="F136" s="16" t="s">
        <v>5</v>
      </c>
      <c r="G136" s="14" t="s">
        <v>6</v>
      </c>
      <c r="H136" s="113" t="s">
        <v>4</v>
      </c>
      <c r="I136" s="16" t="s">
        <v>5</v>
      </c>
      <c r="J136" s="208" t="s">
        <v>6</v>
      </c>
      <c r="K136" s="113" t="s">
        <v>4</v>
      </c>
      <c r="L136" s="16" t="s">
        <v>5</v>
      </c>
      <c r="M136" s="208" t="s">
        <v>6</v>
      </c>
      <c r="N136" s="586"/>
      <c r="O136" s="586"/>
    </row>
    <row r="137" spans="1:13" ht="21" customHeight="1">
      <c r="A137" s="241" t="s">
        <v>62</v>
      </c>
      <c r="B137" s="152"/>
      <c r="C137" s="566"/>
      <c r="D137" s="154"/>
      <c r="E137" s="567"/>
      <c r="F137" s="566"/>
      <c r="G137" s="567"/>
      <c r="H137" s="152"/>
      <c r="I137" s="566"/>
      <c r="J137" s="567"/>
      <c r="K137" s="152"/>
      <c r="L137" s="566"/>
      <c r="M137" s="568"/>
    </row>
    <row r="138" spans="1:13" ht="21" customHeight="1">
      <c r="A138" s="243" t="s">
        <v>199</v>
      </c>
      <c r="B138" s="110">
        <v>0</v>
      </c>
      <c r="C138" s="31">
        <v>0</v>
      </c>
      <c r="D138" s="284">
        <f>SUM(B138:C138)</f>
        <v>0</v>
      </c>
      <c r="E138" s="80">
        <v>0</v>
      </c>
      <c r="F138" s="31">
        <v>0</v>
      </c>
      <c r="G138" s="282">
        <f>SUM(E138:F138)</f>
        <v>0</v>
      </c>
      <c r="H138" s="110">
        <v>1</v>
      </c>
      <c r="I138" s="31">
        <v>0</v>
      </c>
      <c r="J138" s="284">
        <f>SUM(H138:I138)</f>
        <v>1</v>
      </c>
      <c r="K138" s="283">
        <f aca="true" t="shared" si="44" ref="K138:M140">SUM(B138+E138+H138)</f>
        <v>1</v>
      </c>
      <c r="L138" s="281">
        <f t="shared" si="44"/>
        <v>0</v>
      </c>
      <c r="M138" s="284">
        <f>SUM(D138+G138+J138)</f>
        <v>1</v>
      </c>
    </row>
    <row r="139" spans="1:13" ht="21" customHeight="1">
      <c r="A139" s="540" t="s">
        <v>136</v>
      </c>
      <c r="B139" s="130">
        <v>2</v>
      </c>
      <c r="C139" s="39">
        <v>0</v>
      </c>
      <c r="D139" s="339">
        <f>SUM(B139:C139)</f>
        <v>2</v>
      </c>
      <c r="E139" s="82">
        <v>0</v>
      </c>
      <c r="F139" s="39">
        <v>0</v>
      </c>
      <c r="G139" s="342">
        <f>SUM(E139:F139)</f>
        <v>0</v>
      </c>
      <c r="H139" s="130">
        <v>0</v>
      </c>
      <c r="I139" s="39">
        <v>0</v>
      </c>
      <c r="J139" s="339">
        <f>SUM(H139:I139)</f>
        <v>0</v>
      </c>
      <c r="K139" s="343">
        <f t="shared" si="44"/>
        <v>2</v>
      </c>
      <c r="L139" s="344">
        <f t="shared" si="44"/>
        <v>0</v>
      </c>
      <c r="M139" s="339">
        <f>SUM(D139+G139+J139)</f>
        <v>2</v>
      </c>
    </row>
    <row r="140" spans="1:13" ht="21" customHeight="1">
      <c r="A140" s="287" t="s">
        <v>398</v>
      </c>
      <c r="B140" s="283">
        <v>3</v>
      </c>
      <c r="C140" s="345">
        <v>4</v>
      </c>
      <c r="D140" s="284">
        <f>SUM(B140:C140)</f>
        <v>7</v>
      </c>
      <c r="E140" s="280">
        <v>1</v>
      </c>
      <c r="F140" s="281">
        <v>1</v>
      </c>
      <c r="G140" s="282">
        <f>SUM(E140:F140)</f>
        <v>2</v>
      </c>
      <c r="H140" s="283">
        <v>2</v>
      </c>
      <c r="I140" s="281">
        <v>0</v>
      </c>
      <c r="J140" s="284">
        <f>SUM(H140:I140)</f>
        <v>2</v>
      </c>
      <c r="K140" s="283">
        <f t="shared" si="44"/>
        <v>6</v>
      </c>
      <c r="L140" s="281">
        <f t="shared" si="44"/>
        <v>5</v>
      </c>
      <c r="M140" s="284">
        <f t="shared" si="44"/>
        <v>11</v>
      </c>
    </row>
    <row r="141" spans="1:13" ht="21" customHeight="1">
      <c r="A141" s="255" t="s">
        <v>6</v>
      </c>
      <c r="B141" s="530">
        <f>SUM(B138:B140)</f>
        <v>5</v>
      </c>
      <c r="C141" s="524">
        <f aca="true" t="shared" si="45" ref="C141:M141">SUM(C138:C140)</f>
        <v>4</v>
      </c>
      <c r="D141" s="539">
        <f t="shared" si="45"/>
        <v>9</v>
      </c>
      <c r="E141" s="530">
        <f t="shared" si="45"/>
        <v>1</v>
      </c>
      <c r="F141" s="524">
        <f t="shared" si="45"/>
        <v>1</v>
      </c>
      <c r="G141" s="539">
        <f t="shared" si="45"/>
        <v>2</v>
      </c>
      <c r="H141" s="530">
        <f t="shared" si="45"/>
        <v>3</v>
      </c>
      <c r="I141" s="524">
        <f t="shared" si="45"/>
        <v>0</v>
      </c>
      <c r="J141" s="539">
        <f t="shared" si="45"/>
        <v>3</v>
      </c>
      <c r="K141" s="530">
        <f t="shared" si="45"/>
        <v>9</v>
      </c>
      <c r="L141" s="524">
        <f t="shared" si="45"/>
        <v>5</v>
      </c>
      <c r="M141" s="196">
        <f t="shared" si="45"/>
        <v>14</v>
      </c>
    </row>
    <row r="142" spans="1:13" ht="21" customHeight="1">
      <c r="A142" s="241" t="s">
        <v>61</v>
      </c>
      <c r="B142" s="147"/>
      <c r="C142" s="528"/>
      <c r="D142" s="541"/>
      <c r="E142" s="225"/>
      <c r="F142" s="528"/>
      <c r="G142" s="225"/>
      <c r="H142" s="147"/>
      <c r="I142" s="528"/>
      <c r="J142" s="225"/>
      <c r="K142" s="147"/>
      <c r="L142" s="87"/>
      <c r="M142" s="346"/>
    </row>
    <row r="143" spans="1:13" ht="21" customHeight="1">
      <c r="A143" s="542" t="s">
        <v>399</v>
      </c>
      <c r="B143" s="147">
        <v>1</v>
      </c>
      <c r="C143" s="528">
        <v>0</v>
      </c>
      <c r="D143" s="543">
        <f>SUM(B143:C143)</f>
        <v>1</v>
      </c>
      <c r="E143" s="225">
        <v>0</v>
      </c>
      <c r="F143" s="87">
        <v>1</v>
      </c>
      <c r="G143" s="523">
        <f>SUM(E143:F143)</f>
        <v>1</v>
      </c>
      <c r="H143" s="147">
        <v>0</v>
      </c>
      <c r="I143" s="87">
        <v>0</v>
      </c>
      <c r="J143" s="523">
        <f>SUM(H143:I143)</f>
        <v>0</v>
      </c>
      <c r="K143" s="148">
        <f>SUM(B143+E143+H143)</f>
        <v>1</v>
      </c>
      <c r="L143" s="87">
        <f>SUM(C143+F143+I143)</f>
        <v>1</v>
      </c>
      <c r="M143" s="346">
        <f>SUM(D143+G143+J143)</f>
        <v>2</v>
      </c>
    </row>
    <row r="144" spans="1:13" ht="21" customHeight="1">
      <c r="A144" s="255" t="s">
        <v>6</v>
      </c>
      <c r="B144" s="530">
        <f aca="true" t="shared" si="46" ref="B144:M144">SUM(B143)</f>
        <v>1</v>
      </c>
      <c r="C144" s="524">
        <f t="shared" si="46"/>
        <v>0</v>
      </c>
      <c r="D144" s="198">
        <f t="shared" si="46"/>
        <v>1</v>
      </c>
      <c r="E144" s="530">
        <f t="shared" si="46"/>
        <v>0</v>
      </c>
      <c r="F144" s="524">
        <f t="shared" si="46"/>
        <v>1</v>
      </c>
      <c r="G144" s="198">
        <f t="shared" si="46"/>
        <v>1</v>
      </c>
      <c r="H144" s="530">
        <f t="shared" si="46"/>
        <v>0</v>
      </c>
      <c r="I144" s="524">
        <f t="shared" si="46"/>
        <v>0</v>
      </c>
      <c r="J144" s="198">
        <f t="shared" si="46"/>
        <v>0</v>
      </c>
      <c r="K144" s="530">
        <f t="shared" si="46"/>
        <v>1</v>
      </c>
      <c r="L144" s="524">
        <f t="shared" si="46"/>
        <v>1</v>
      </c>
      <c r="M144" s="196">
        <f t="shared" si="46"/>
        <v>2</v>
      </c>
    </row>
    <row r="145" spans="1:13" ht="21" customHeight="1" thickBot="1">
      <c r="A145" s="544" t="s">
        <v>244</v>
      </c>
      <c r="B145" s="545">
        <f>SUM(B141+B144)</f>
        <v>6</v>
      </c>
      <c r="C145" s="545">
        <f aca="true" t="shared" si="47" ref="C145:J145">SUM(C141+C144)</f>
        <v>4</v>
      </c>
      <c r="D145" s="545">
        <f t="shared" si="47"/>
        <v>10</v>
      </c>
      <c r="E145" s="545">
        <f t="shared" si="47"/>
        <v>1</v>
      </c>
      <c r="F145" s="545">
        <f t="shared" si="47"/>
        <v>2</v>
      </c>
      <c r="G145" s="545">
        <f t="shared" si="47"/>
        <v>3</v>
      </c>
      <c r="H145" s="545">
        <f t="shared" si="47"/>
        <v>3</v>
      </c>
      <c r="I145" s="545">
        <f t="shared" si="47"/>
        <v>0</v>
      </c>
      <c r="J145" s="546">
        <f t="shared" si="47"/>
        <v>3</v>
      </c>
      <c r="K145" s="547">
        <f>SUM(K141+K144)</f>
        <v>10</v>
      </c>
      <c r="L145" s="546">
        <f>SUM(L141+L144)</f>
        <v>6</v>
      </c>
      <c r="M145" s="548">
        <f>SUM(M141+M144)</f>
        <v>16</v>
      </c>
    </row>
    <row r="146" spans="1:13" ht="21" customHeight="1" thickBot="1">
      <c r="A146" s="549" t="s">
        <v>245</v>
      </c>
      <c r="B146" s="550">
        <f aca="true" t="shared" si="48" ref="B146:M146">SUM(B89+B130+B145)</f>
        <v>172</v>
      </c>
      <c r="C146" s="550">
        <f t="shared" si="48"/>
        <v>233</v>
      </c>
      <c r="D146" s="550">
        <f t="shared" si="48"/>
        <v>405</v>
      </c>
      <c r="E146" s="550">
        <f t="shared" si="48"/>
        <v>687</v>
      </c>
      <c r="F146" s="550">
        <f t="shared" si="48"/>
        <v>2001</v>
      </c>
      <c r="G146" s="550">
        <f t="shared" si="48"/>
        <v>2688</v>
      </c>
      <c r="H146" s="550">
        <f t="shared" si="48"/>
        <v>166</v>
      </c>
      <c r="I146" s="550">
        <f t="shared" si="48"/>
        <v>487</v>
      </c>
      <c r="J146" s="550">
        <f t="shared" si="48"/>
        <v>653</v>
      </c>
      <c r="K146" s="550">
        <f t="shared" si="48"/>
        <v>1025</v>
      </c>
      <c r="L146" s="550">
        <f t="shared" si="48"/>
        <v>2721</v>
      </c>
      <c r="M146" s="551">
        <f t="shared" si="48"/>
        <v>3746</v>
      </c>
    </row>
    <row r="147" spans="1:15" ht="21" customHeight="1">
      <c r="A147" s="260"/>
      <c r="B147" s="225"/>
      <c r="C147" s="225"/>
      <c r="D147" s="225"/>
      <c r="E147" s="225"/>
      <c r="F147" s="225"/>
      <c r="G147" s="225"/>
      <c r="H147" s="225"/>
      <c r="I147" s="225"/>
      <c r="J147" s="225"/>
      <c r="K147" s="225"/>
      <c r="L147" s="225"/>
      <c r="M147" s="225"/>
      <c r="N147" s="586"/>
      <c r="O147" s="586"/>
    </row>
    <row r="148" spans="1:13" ht="27" customHeight="1">
      <c r="A148" s="672" t="s">
        <v>291</v>
      </c>
      <c r="B148" s="672"/>
      <c r="C148" s="672"/>
      <c r="D148" s="672"/>
      <c r="E148" s="672"/>
      <c r="F148" s="672"/>
      <c r="G148" s="672"/>
      <c r="H148" s="672"/>
      <c r="I148" s="672"/>
      <c r="J148" s="672"/>
      <c r="K148" s="672"/>
      <c r="L148" s="672"/>
      <c r="M148" s="672"/>
    </row>
    <row r="149" spans="1:13" ht="21" customHeight="1">
      <c r="A149" s="260"/>
      <c r="B149" s="225"/>
      <c r="C149" s="225"/>
      <c r="D149" s="225"/>
      <c r="E149" s="225"/>
      <c r="F149" s="225"/>
      <c r="G149" s="225"/>
      <c r="H149" s="225"/>
      <c r="I149" s="225"/>
      <c r="J149" s="225"/>
      <c r="K149" s="225"/>
      <c r="L149" s="225"/>
      <c r="M149" s="225"/>
    </row>
    <row r="150" spans="1:13" ht="21" customHeight="1">
      <c r="A150" s="519" t="s">
        <v>214</v>
      </c>
      <c r="B150" s="667" t="s">
        <v>253</v>
      </c>
      <c r="C150" s="653"/>
      <c r="D150" s="673"/>
      <c r="E150" s="653" t="s">
        <v>254</v>
      </c>
      <c r="F150" s="653"/>
      <c r="G150" s="653"/>
      <c r="H150" s="667" t="s">
        <v>255</v>
      </c>
      <c r="I150" s="653"/>
      <c r="J150" s="673"/>
      <c r="K150" s="272" t="s">
        <v>6</v>
      </c>
      <c r="L150" s="272"/>
      <c r="M150" s="272"/>
    </row>
    <row r="151" spans="1:13" ht="21" customHeight="1">
      <c r="A151" s="520"/>
      <c r="B151" s="113" t="s">
        <v>4</v>
      </c>
      <c r="C151" s="16" t="s">
        <v>5</v>
      </c>
      <c r="D151" s="17" t="s">
        <v>6</v>
      </c>
      <c r="E151" s="116" t="s">
        <v>4</v>
      </c>
      <c r="F151" s="16" t="s">
        <v>5</v>
      </c>
      <c r="G151" s="14" t="s">
        <v>6</v>
      </c>
      <c r="H151" s="113" t="s">
        <v>4</v>
      </c>
      <c r="I151" s="16" t="s">
        <v>5</v>
      </c>
      <c r="J151" s="208" t="s">
        <v>6</v>
      </c>
      <c r="K151" s="113" t="s">
        <v>4</v>
      </c>
      <c r="L151" s="16" t="s">
        <v>5</v>
      </c>
      <c r="M151" s="208" t="s">
        <v>6</v>
      </c>
    </row>
    <row r="152" spans="1:13" ht="21" customHeight="1">
      <c r="A152" s="273" t="s">
        <v>102</v>
      </c>
      <c r="B152" s="121"/>
      <c r="C152" s="22"/>
      <c r="D152" s="552"/>
      <c r="E152" s="21"/>
      <c r="F152" s="22"/>
      <c r="G152" s="553"/>
      <c r="H152" s="121"/>
      <c r="I152" s="22"/>
      <c r="J152" s="552"/>
      <c r="K152" s="121"/>
      <c r="L152" s="22"/>
      <c r="M152" s="552"/>
    </row>
    <row r="153" spans="1:13" ht="21" customHeight="1">
      <c r="A153" s="254" t="s">
        <v>292</v>
      </c>
      <c r="B153" s="148">
        <v>0</v>
      </c>
      <c r="C153" s="87">
        <v>0</v>
      </c>
      <c r="D153" s="346">
        <f>SUM(B153:C153)</f>
        <v>0</v>
      </c>
      <c r="E153" s="89">
        <v>27</v>
      </c>
      <c r="F153" s="87">
        <v>51</v>
      </c>
      <c r="G153" s="523">
        <f>SUM(E153:F153)</f>
        <v>78</v>
      </c>
      <c r="H153" s="148">
        <v>0</v>
      </c>
      <c r="I153" s="87">
        <v>0</v>
      </c>
      <c r="J153" s="346">
        <f>SUM(H153:I153)</f>
        <v>0</v>
      </c>
      <c r="K153" s="148">
        <f>SUM(B153+E153+H153)</f>
        <v>27</v>
      </c>
      <c r="L153" s="87">
        <f>SUM(C153+F153+I153)</f>
        <v>51</v>
      </c>
      <c r="M153" s="346">
        <f>SUM(D153+G153+J153)</f>
        <v>78</v>
      </c>
    </row>
    <row r="154" spans="1:13" ht="21" customHeight="1" thickBot="1">
      <c r="A154" s="554" t="s">
        <v>6</v>
      </c>
      <c r="B154" s="555">
        <f aca="true" t="shared" si="49" ref="B154:M154">SUM(B153:B153)</f>
        <v>0</v>
      </c>
      <c r="C154" s="556">
        <f t="shared" si="49"/>
        <v>0</v>
      </c>
      <c r="D154" s="557">
        <f t="shared" si="49"/>
        <v>0</v>
      </c>
      <c r="E154" s="558">
        <f t="shared" si="49"/>
        <v>27</v>
      </c>
      <c r="F154" s="556">
        <f t="shared" si="49"/>
        <v>51</v>
      </c>
      <c r="G154" s="559">
        <f t="shared" si="49"/>
        <v>78</v>
      </c>
      <c r="H154" s="555">
        <f t="shared" si="49"/>
        <v>0</v>
      </c>
      <c r="I154" s="556">
        <f t="shared" si="49"/>
        <v>0</v>
      </c>
      <c r="J154" s="557">
        <f t="shared" si="49"/>
        <v>0</v>
      </c>
      <c r="K154" s="555">
        <f t="shared" si="49"/>
        <v>27</v>
      </c>
      <c r="L154" s="556">
        <f t="shared" si="49"/>
        <v>51</v>
      </c>
      <c r="M154" s="557">
        <f t="shared" si="49"/>
        <v>78</v>
      </c>
    </row>
    <row r="155" ht="21" customHeight="1" thickTop="1"/>
    <row r="156" ht="21" customHeight="1">
      <c r="A156" s="268" t="s">
        <v>402</v>
      </c>
    </row>
    <row r="157" ht="21" customHeight="1">
      <c r="A157" s="206" t="s">
        <v>403</v>
      </c>
    </row>
  </sheetData>
  <sheetProtection/>
  <mergeCells count="30">
    <mergeCell ref="H3:J3"/>
    <mergeCell ref="A148:M148"/>
    <mergeCell ref="B150:D150"/>
    <mergeCell ref="E150:G150"/>
    <mergeCell ref="H150:J150"/>
    <mergeCell ref="A79:O79"/>
    <mergeCell ref="A81:A82"/>
    <mergeCell ref="B135:D135"/>
    <mergeCell ref="E135:G135"/>
    <mergeCell ref="H135:J135"/>
    <mergeCell ref="A1:O1"/>
    <mergeCell ref="A41:O41"/>
    <mergeCell ref="A2:N2"/>
    <mergeCell ref="A42:O42"/>
    <mergeCell ref="B44:D44"/>
    <mergeCell ref="E44:G44"/>
    <mergeCell ref="H44:J44"/>
    <mergeCell ref="A3:A4"/>
    <mergeCell ref="B3:D3"/>
    <mergeCell ref="E3:G3"/>
    <mergeCell ref="A132:M132"/>
    <mergeCell ref="A133:M133"/>
    <mergeCell ref="B81:D81"/>
    <mergeCell ref="E81:G81"/>
    <mergeCell ref="H81:J81"/>
    <mergeCell ref="A44:A45"/>
    <mergeCell ref="B95:D95"/>
    <mergeCell ref="E95:G95"/>
    <mergeCell ref="H95:J95"/>
    <mergeCell ref="A93:M93"/>
  </mergeCells>
  <printOptions/>
  <pageMargins left="0.35433070866141736" right="0.11811023622047245" top="0.1968503937007874" bottom="0.11811023622047245" header="0.5118110236220472" footer="0.5118110236220472"/>
  <pageSetup horizontalDpi="600" verticalDpi="600" orientation="portrait" paperSize="9" r:id="rId1"/>
  <rowBreaks count="5" manualBreakCount="5">
    <brk id="39" max="255" man="1"/>
    <brk id="76" max="255" man="1"/>
    <brk id="91" max="255" man="1"/>
    <brk id="130" max="255" man="1"/>
    <brk id="158" max="255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AA29"/>
  <sheetViews>
    <sheetView showGridLines="0" zoomScale="90" zoomScaleNormal="90" zoomScalePageLayoutView="0" workbookViewId="0" topLeftCell="A1">
      <pane xSplit="2" ySplit="5" topLeftCell="C18" activePane="bottomRight" state="frozen"/>
      <selection pane="topLeft" activeCell="A1" sqref="A1"/>
      <selection pane="topRight" activeCell="C1" sqref="C1"/>
      <selection pane="bottomLeft" activeCell="A6" sqref="A6"/>
      <selection pane="bottomRight" activeCell="Z13" sqref="Z13"/>
    </sheetView>
  </sheetViews>
  <sheetFormatPr defaultColWidth="9.00390625" defaultRowHeight="24"/>
  <cols>
    <col min="1" max="1" width="12.75390625" style="233" customWidth="1"/>
    <col min="2" max="2" width="3.25390625" style="10" customWidth="1"/>
    <col min="3" max="5" width="6.25390625" style="10" bestFit="1" customWidth="1"/>
    <col min="6" max="6" width="4.75390625" style="10" customWidth="1"/>
    <col min="7" max="7" width="6.25390625" style="10" bestFit="1" customWidth="1"/>
    <col min="8" max="8" width="5.875" style="10" customWidth="1"/>
    <col min="9" max="9" width="6.00390625" style="10" customWidth="1"/>
    <col min="10" max="10" width="6.25390625" style="10" bestFit="1" customWidth="1"/>
    <col min="11" max="11" width="7.125" style="10" bestFit="1" customWidth="1"/>
    <col min="12" max="12" width="4.875" style="10" bestFit="1" customWidth="1"/>
    <col min="13" max="13" width="6.125" style="10" customWidth="1"/>
    <col min="14" max="14" width="5.875" style="10" customWidth="1"/>
    <col min="15" max="15" width="4.50390625" style="10" customWidth="1"/>
    <col min="16" max="16" width="5.125" style="10" customWidth="1"/>
    <col min="17" max="17" width="4.375" style="10" customWidth="1"/>
    <col min="18" max="18" width="5.625" style="10" customWidth="1"/>
    <col min="19" max="19" width="6.00390625" style="10" customWidth="1"/>
    <col min="20" max="20" width="6.625" style="10" bestFit="1" customWidth="1"/>
    <col min="21" max="22" width="6.25390625" style="10" bestFit="1" customWidth="1"/>
    <col min="23" max="23" width="7.625" style="10" bestFit="1" customWidth="1"/>
    <col min="24" max="16384" width="9.00390625" style="10" customWidth="1"/>
  </cols>
  <sheetData>
    <row r="1" spans="1:23" s="211" customFormat="1" ht="29.25" customHeight="1">
      <c r="A1" s="681" t="s">
        <v>304</v>
      </c>
      <c r="B1" s="681"/>
      <c r="C1" s="681"/>
      <c r="D1" s="681"/>
      <c r="E1" s="681"/>
      <c r="F1" s="681"/>
      <c r="G1" s="681"/>
      <c r="H1" s="681"/>
      <c r="I1" s="681"/>
      <c r="J1" s="681"/>
      <c r="K1" s="681"/>
      <c r="L1" s="681"/>
      <c r="M1" s="681"/>
      <c r="N1" s="681"/>
      <c r="O1" s="681"/>
      <c r="P1" s="681"/>
      <c r="Q1" s="681"/>
      <c r="R1" s="681"/>
      <c r="S1" s="681"/>
      <c r="T1" s="681"/>
      <c r="U1" s="681"/>
      <c r="V1" s="681"/>
      <c r="W1" s="681"/>
    </row>
    <row r="2" spans="1:23" s="211" customFormat="1" ht="9.75" customHeight="1">
      <c r="A2" s="210"/>
      <c r="B2" s="210"/>
      <c r="C2" s="210"/>
      <c r="D2" s="210"/>
      <c r="E2" s="210"/>
      <c r="F2" s="210"/>
      <c r="G2" s="210"/>
      <c r="H2" s="210"/>
      <c r="I2" s="210"/>
      <c r="J2" s="210"/>
      <c r="K2" s="210"/>
      <c r="L2" s="210"/>
      <c r="M2" s="210"/>
      <c r="N2" s="210"/>
      <c r="O2" s="210"/>
      <c r="P2" s="210"/>
      <c r="Q2" s="210"/>
      <c r="R2" s="210"/>
      <c r="S2" s="210"/>
      <c r="T2" s="210"/>
      <c r="U2" s="210"/>
      <c r="V2" s="210"/>
      <c r="W2" s="210"/>
    </row>
    <row r="3" spans="1:23" ht="21" customHeight="1">
      <c r="A3" s="212"/>
      <c r="B3" s="213"/>
      <c r="C3" s="667" t="s">
        <v>78</v>
      </c>
      <c r="D3" s="653"/>
      <c r="E3" s="653"/>
      <c r="F3" s="653"/>
      <c r="G3" s="653"/>
      <c r="H3" s="653"/>
      <c r="I3" s="653"/>
      <c r="J3" s="653"/>
      <c r="K3" s="653"/>
      <c r="L3" s="667" t="s">
        <v>79</v>
      </c>
      <c r="M3" s="653"/>
      <c r="N3" s="653"/>
      <c r="O3" s="653"/>
      <c r="P3" s="653"/>
      <c r="Q3" s="653"/>
      <c r="R3" s="653"/>
      <c r="S3" s="653"/>
      <c r="T3" s="673"/>
      <c r="U3" s="649" t="s">
        <v>7</v>
      </c>
      <c r="V3" s="682"/>
      <c r="W3" s="683"/>
    </row>
    <row r="4" spans="1:23" s="214" customFormat="1" ht="19.5" customHeight="1">
      <c r="A4" s="106" t="s">
        <v>66</v>
      </c>
      <c r="B4" s="106" t="s">
        <v>76</v>
      </c>
      <c r="C4" s="678" t="s">
        <v>67</v>
      </c>
      <c r="D4" s="678"/>
      <c r="E4" s="678"/>
      <c r="F4" s="678" t="s">
        <v>68</v>
      </c>
      <c r="G4" s="678"/>
      <c r="H4" s="678"/>
      <c r="I4" s="678" t="s">
        <v>6</v>
      </c>
      <c r="J4" s="678"/>
      <c r="K4" s="667"/>
      <c r="L4" s="678" t="s">
        <v>67</v>
      </c>
      <c r="M4" s="678"/>
      <c r="N4" s="678"/>
      <c r="O4" s="678" t="s">
        <v>68</v>
      </c>
      <c r="P4" s="678"/>
      <c r="Q4" s="678"/>
      <c r="R4" s="678" t="s">
        <v>6</v>
      </c>
      <c r="S4" s="678"/>
      <c r="T4" s="678"/>
      <c r="U4" s="650"/>
      <c r="V4" s="658"/>
      <c r="W4" s="684"/>
    </row>
    <row r="5" spans="1:23" s="214" customFormat="1" ht="18.75">
      <c r="A5" s="107"/>
      <c r="B5" s="107" t="s">
        <v>75</v>
      </c>
      <c r="C5" s="107" t="s">
        <v>4</v>
      </c>
      <c r="D5" s="107" t="s">
        <v>5</v>
      </c>
      <c r="E5" s="107" t="s">
        <v>6</v>
      </c>
      <c r="F5" s="107" t="s">
        <v>4</v>
      </c>
      <c r="G5" s="107" t="s">
        <v>5</v>
      </c>
      <c r="H5" s="107" t="s">
        <v>6</v>
      </c>
      <c r="I5" s="107" t="s">
        <v>4</v>
      </c>
      <c r="J5" s="107" t="s">
        <v>5</v>
      </c>
      <c r="K5" s="5" t="s">
        <v>6</v>
      </c>
      <c r="L5" s="107" t="s">
        <v>4</v>
      </c>
      <c r="M5" s="107" t="s">
        <v>5</v>
      </c>
      <c r="N5" s="107" t="s">
        <v>6</v>
      </c>
      <c r="O5" s="107" t="s">
        <v>4</v>
      </c>
      <c r="P5" s="107" t="s">
        <v>5</v>
      </c>
      <c r="Q5" s="107" t="s">
        <v>6</v>
      </c>
      <c r="R5" s="107" t="s">
        <v>4</v>
      </c>
      <c r="S5" s="107" t="s">
        <v>5</v>
      </c>
      <c r="T5" s="107" t="s">
        <v>6</v>
      </c>
      <c r="U5" s="107" t="s">
        <v>4</v>
      </c>
      <c r="V5" s="107" t="s">
        <v>5</v>
      </c>
      <c r="W5" s="107" t="s">
        <v>6</v>
      </c>
    </row>
    <row r="6" spans="1:27" ht="19.5" customHeight="1">
      <c r="A6" s="215" t="s">
        <v>70</v>
      </c>
      <c r="B6" s="20">
        <v>1</v>
      </c>
      <c r="C6" s="85">
        <f>SUM('ภาคปกติ 4,5 ปี'!B20,'ภาคปกติ 4,5 ปี'!B30,'ภาคปกติ 4,5 ปี'!B49,'ภาคปกติ 4,5 ปี'!B67,'ภาคปกติ 4,5 ปี'!B83,'ภาคปกติ 4,5 ปี'!B98,'ภาคปกติ 4,5 ปี'!B108)</f>
        <v>596</v>
      </c>
      <c r="D6" s="85">
        <f>SUM('ภาคปกติ 4,5 ปี'!C20,'ภาคปกติ 4,5 ปี'!C30,'ภาคปกติ 4,5 ปี'!C49,'ภาคปกติ 4,5 ปี'!C67,'ภาคปกติ 4,5 ปี'!C83,'ภาคปกติ 4,5 ปี'!C98,'ภาคปกติ 4,5 ปี'!C108)</f>
        <v>1364</v>
      </c>
      <c r="E6" s="216">
        <f>SUM(C6:D6)</f>
        <v>1960</v>
      </c>
      <c r="F6" s="85">
        <f>SUM('นิติสมทบ 3 ปี'!B9)+'นิติสมทบ 4 ปี'!B9</f>
        <v>76</v>
      </c>
      <c r="G6" s="85">
        <f>SUM('นิติสมทบ 3 ปี'!C9)+'นิติสมทบ 4 ปี'!C9</f>
        <v>56</v>
      </c>
      <c r="H6" s="216">
        <f aca="true" t="shared" si="0" ref="H6:H14">SUM(F6:G6)</f>
        <v>132</v>
      </c>
      <c r="I6" s="85">
        <f aca="true" t="shared" si="1" ref="I6:J10">SUM(C6,F6)</f>
        <v>672</v>
      </c>
      <c r="J6" s="85">
        <f t="shared" si="1"/>
        <v>1420</v>
      </c>
      <c r="K6" s="91">
        <f aca="true" t="shared" si="2" ref="K6:K14">SUM(I6:J6)</f>
        <v>2092</v>
      </c>
      <c r="L6" s="147">
        <f>SUM('ป.ตรีพัทลุง'!B20,'ป.ตรีพัทลุง'!B33,'ป.ตรีพัทลุง'!B45,'ป.ตรีพัทลุง'!B55)</f>
        <v>158</v>
      </c>
      <c r="M6" s="147">
        <f>SUM('ป.ตรีพัทลุง'!C20,'ป.ตรีพัทลุง'!C33,'ป.ตรีพัทลุง'!C45,'ป.ตรีพัทลุง'!C55)</f>
        <v>531</v>
      </c>
      <c r="N6" s="611">
        <f aca="true" t="shared" si="3" ref="N6:N14">SUM(L6:M6)</f>
        <v>689</v>
      </c>
      <c r="O6" s="85">
        <f>SUM('ป.ตรีสมทบพัทลุง'!B9,'ป.ตรีสมทบพัทลุง'!B19)</f>
        <v>0</v>
      </c>
      <c r="P6" s="85">
        <f>SUM('ป.ตรีสมทบพัทลุง'!C9,'ป.ตรีสมทบพัทลุง'!C19)</f>
        <v>0</v>
      </c>
      <c r="Q6" s="216">
        <f aca="true" t="shared" si="4" ref="Q6:Q14">SUM(O6:P6)</f>
        <v>0</v>
      </c>
      <c r="R6" s="85">
        <f aca="true" t="shared" si="5" ref="R6:T10">SUM(L6,O6)</f>
        <v>158</v>
      </c>
      <c r="S6" s="85">
        <f t="shared" si="5"/>
        <v>531</v>
      </c>
      <c r="T6" s="216">
        <f t="shared" si="5"/>
        <v>689</v>
      </c>
      <c r="U6" s="85">
        <f aca="true" t="shared" si="6" ref="U6:W10">SUM(I6,R6)</f>
        <v>830</v>
      </c>
      <c r="V6" s="85">
        <f t="shared" si="6"/>
        <v>1951</v>
      </c>
      <c r="W6" s="216">
        <f t="shared" si="6"/>
        <v>2781</v>
      </c>
      <c r="Y6" s="605">
        <f>W6+W12+W17+W20+W24</f>
        <v>3553</v>
      </c>
      <c r="AA6" s="605">
        <f>E6+N6</f>
        <v>2649</v>
      </c>
    </row>
    <row r="7" spans="1:23" ht="19.5" customHeight="1">
      <c r="A7" s="218"/>
      <c r="B7" s="20">
        <v>2</v>
      </c>
      <c r="C7" s="85">
        <f>SUM('ภาคปกติ 4,5 ปี'!E20,'ภาคปกติ 4,5 ปี'!E30,'ภาคปกติ 4,5 ปี'!E49,'ภาคปกติ 4,5 ปี'!E67,'ภาคปกติ 4,5 ปี'!E83,'ภาคปกติ 4,5 ปี'!E98,'ภาคปกติ 4,5 ปี'!E108)</f>
        <v>475</v>
      </c>
      <c r="D7" s="85">
        <f>SUM('ภาคปกติ 4,5 ปี'!F20,'ภาคปกติ 4,5 ปี'!F30,'ภาคปกติ 4,5 ปี'!F49,'ภาคปกติ 4,5 ปี'!F67,'ภาคปกติ 4,5 ปี'!F83,'ภาคปกติ 4,5 ปี'!F98,'ภาคปกติ 4,5 ปี'!F108)</f>
        <v>1177</v>
      </c>
      <c r="E7" s="216">
        <f>SUM(C7:D7)</f>
        <v>1652</v>
      </c>
      <c r="F7" s="85">
        <f>SUM('นิติสมทบ 3 ปี'!E9)+'นิติสมทบ 4 ปี'!E9</f>
        <v>39</v>
      </c>
      <c r="G7" s="85">
        <f>SUM('นิติสมทบ 3 ปี'!F9)+'นิติสมทบ 4 ปี'!F9</f>
        <v>22</v>
      </c>
      <c r="H7" s="216">
        <f t="shared" si="0"/>
        <v>61</v>
      </c>
      <c r="I7" s="85">
        <f t="shared" si="1"/>
        <v>514</v>
      </c>
      <c r="J7" s="85">
        <f t="shared" si="1"/>
        <v>1199</v>
      </c>
      <c r="K7" s="91">
        <f t="shared" si="2"/>
        <v>1713</v>
      </c>
      <c r="L7" s="147">
        <f>SUM('ป.ตรีพัทลุง'!E20,'ป.ตรีพัทลุง'!E33,'ป.ตรีพัทลุง'!E45,'ป.ตรีพัทลุง'!E55)</f>
        <v>157</v>
      </c>
      <c r="M7" s="147">
        <f>SUM('ป.ตรีพัทลุง'!F20,'ป.ตรีพัทลุง'!F33,'ป.ตรีพัทลุง'!F45,'ป.ตรีพัทลุง'!F55)</f>
        <v>537</v>
      </c>
      <c r="N7" s="216">
        <f t="shared" si="3"/>
        <v>694</v>
      </c>
      <c r="O7" s="85">
        <f>SUM('ป.ตรีสมทบพัทลุง'!E9,'ป.ตรีสมทบพัทลุง'!E19)</f>
        <v>0</v>
      </c>
      <c r="P7" s="85">
        <f>SUM('ป.ตรีสมทบพัทลุง'!F9,'ป.ตรีสมทบพัทลุง'!F19)</f>
        <v>0</v>
      </c>
      <c r="Q7" s="216">
        <f t="shared" si="4"/>
        <v>0</v>
      </c>
      <c r="R7" s="85">
        <f t="shared" si="5"/>
        <v>157</v>
      </c>
      <c r="S7" s="85">
        <f t="shared" si="5"/>
        <v>537</v>
      </c>
      <c r="T7" s="216">
        <f t="shared" si="5"/>
        <v>694</v>
      </c>
      <c r="U7" s="85">
        <f t="shared" si="6"/>
        <v>671</v>
      </c>
      <c r="V7" s="85">
        <f t="shared" si="6"/>
        <v>1736</v>
      </c>
      <c r="W7" s="216">
        <f t="shared" si="6"/>
        <v>2407</v>
      </c>
    </row>
    <row r="8" spans="1:23" ht="19.5" customHeight="1">
      <c r="A8" s="218"/>
      <c r="B8" s="20">
        <v>3</v>
      </c>
      <c r="C8" s="85">
        <f>SUM('ภาคปกติ 4,5 ปี'!H20,'ภาคปกติ 4,5 ปี'!H30,'ภาคปกติ 4,5 ปี'!H49,'ภาคปกติ 4,5 ปี'!H67,'ภาคปกติ 4,5 ปี'!H83,'ภาคปกติ 4,5 ปี'!H98,'ภาคปกติ 4,5 ปี'!H108)</f>
        <v>457</v>
      </c>
      <c r="D8" s="85">
        <f>SUM('ภาคปกติ 4,5 ปี'!I20,'ภาคปกติ 4,5 ปี'!I30,'ภาคปกติ 4,5 ปี'!I49,'ภาคปกติ 4,5 ปี'!I67,'ภาคปกติ 4,5 ปี'!I83,'ภาคปกติ 4,5 ปี'!I98,'ภาคปกติ 4,5 ปี'!I108)</f>
        <v>1431</v>
      </c>
      <c r="E8" s="216">
        <f>SUM(C8:D8)</f>
        <v>1888</v>
      </c>
      <c r="F8" s="85">
        <f>SUM('นิติสมทบ 3 ปี'!H9)+'นิติสมทบ 4 ปี'!H9</f>
        <v>21</v>
      </c>
      <c r="G8" s="85">
        <f>SUM('นิติสมทบ 3 ปี'!I9)+'นิติสมทบ 4 ปี'!I9</f>
        <v>16</v>
      </c>
      <c r="H8" s="216">
        <f t="shared" si="0"/>
        <v>37</v>
      </c>
      <c r="I8" s="85">
        <f t="shared" si="1"/>
        <v>478</v>
      </c>
      <c r="J8" s="85">
        <f t="shared" si="1"/>
        <v>1447</v>
      </c>
      <c r="K8" s="91">
        <f t="shared" si="2"/>
        <v>1925</v>
      </c>
      <c r="L8" s="147">
        <f>SUM('ป.ตรีพัทลุง'!H20,'ป.ตรีพัทลุง'!H33,'ป.ตรีพัทลุง'!H45,'ป.ตรีพัทลุง'!H55)</f>
        <v>143</v>
      </c>
      <c r="M8" s="147">
        <f>SUM('ป.ตรีพัทลุง'!I20,'ป.ตรีพัทลุง'!I33,'ป.ตรีพัทลุง'!I45,'ป.ตรีพัทลุง'!I55)</f>
        <v>476</v>
      </c>
      <c r="N8" s="216">
        <f t="shared" si="3"/>
        <v>619</v>
      </c>
      <c r="O8" s="85">
        <f>SUM('ป.ตรีสมทบพัทลุง'!H9,'ป.ตรีสมทบพัทลุง'!H19)</f>
        <v>0</v>
      </c>
      <c r="P8" s="85">
        <f>SUM('ป.ตรีสมทบพัทลุง'!I9,'ป.ตรีสมทบพัทลุง'!I19)</f>
        <v>0</v>
      </c>
      <c r="Q8" s="216">
        <f t="shared" si="4"/>
        <v>0</v>
      </c>
      <c r="R8" s="85">
        <f t="shared" si="5"/>
        <v>143</v>
      </c>
      <c r="S8" s="85">
        <f t="shared" si="5"/>
        <v>476</v>
      </c>
      <c r="T8" s="216">
        <f t="shared" si="5"/>
        <v>619</v>
      </c>
      <c r="U8" s="85">
        <f t="shared" si="6"/>
        <v>621</v>
      </c>
      <c r="V8" s="85">
        <f t="shared" si="6"/>
        <v>1923</v>
      </c>
      <c r="W8" s="216">
        <f t="shared" si="6"/>
        <v>2544</v>
      </c>
    </row>
    <row r="9" spans="1:23" ht="19.5" customHeight="1">
      <c r="A9" s="218"/>
      <c r="B9" s="20">
        <v>4</v>
      </c>
      <c r="C9" s="85">
        <f>SUM('ภาคปกติ 4,5 ปี'!K20,'ภาคปกติ 4,5 ปี'!K30,'ภาคปกติ 4,5 ปี'!K49,'ภาคปกติ 4,5 ปี'!K67,'ภาคปกติ 4,5 ปี'!K83,'ภาคปกติ 4,5 ปี'!K98,'ภาคปกติ 4,5 ปี'!K108)</f>
        <v>447</v>
      </c>
      <c r="D9" s="85">
        <f>SUM('ภาคปกติ 4,5 ปี'!L20,'ภาคปกติ 4,5 ปี'!L30,'ภาคปกติ 4,5 ปี'!L49,'ภาคปกติ 4,5 ปี'!L67,'ภาคปกติ 4,5 ปี'!L83,'ภาคปกติ 4,5 ปี'!L98,'ภาคปกติ 4,5 ปี'!L108)</f>
        <v>1214</v>
      </c>
      <c r="E9" s="216">
        <f>SUM(C9:D9)</f>
        <v>1661</v>
      </c>
      <c r="F9" s="85">
        <f>SUM('นิติสมทบ 3 ปี'!K9)+'นิติสมทบ 4 ปี'!K9</f>
        <v>21</v>
      </c>
      <c r="G9" s="85">
        <f>SUM('นิติสมทบ 3 ปี'!L9)+'นิติสมทบ 4 ปี'!L9</f>
        <v>11</v>
      </c>
      <c r="H9" s="216">
        <f t="shared" si="0"/>
        <v>32</v>
      </c>
      <c r="I9" s="85">
        <f t="shared" si="1"/>
        <v>468</v>
      </c>
      <c r="J9" s="85">
        <f t="shared" si="1"/>
        <v>1225</v>
      </c>
      <c r="K9" s="91">
        <f t="shared" si="2"/>
        <v>1693</v>
      </c>
      <c r="L9" s="147">
        <f>SUM('ป.ตรีพัทลุง'!K20,'ป.ตรีพัทลุง'!K33,'ป.ตรีพัทลุง'!K45,'ป.ตรีพัทลุง'!K55)</f>
        <v>98</v>
      </c>
      <c r="M9" s="147">
        <f>SUM('ป.ตรีพัทลุง'!L20,'ป.ตรีพัทลุง'!L33,'ป.ตรีพัทลุง'!L45,'ป.ตรีพัทลุง'!L55)</f>
        <v>303</v>
      </c>
      <c r="N9" s="216">
        <f t="shared" si="3"/>
        <v>401</v>
      </c>
      <c r="O9" s="85">
        <f>SUM('ป.ตรีสมทบพัทลุง'!K9,'ป.ตรีสมทบพัทลุง'!K19)</f>
        <v>0</v>
      </c>
      <c r="P9" s="85">
        <f>SUM('ป.ตรีสมทบพัทลุง'!L9,'ป.ตรีสมทบพัทลุง'!L19)</f>
        <v>0</v>
      </c>
      <c r="Q9" s="216">
        <f t="shared" si="4"/>
        <v>0</v>
      </c>
      <c r="R9" s="85">
        <f t="shared" si="5"/>
        <v>98</v>
      </c>
      <c r="S9" s="85">
        <f t="shared" si="5"/>
        <v>303</v>
      </c>
      <c r="T9" s="216">
        <f t="shared" si="5"/>
        <v>401</v>
      </c>
      <c r="U9" s="85">
        <f t="shared" si="6"/>
        <v>566</v>
      </c>
      <c r="V9" s="85">
        <f t="shared" si="6"/>
        <v>1528</v>
      </c>
      <c r="W9" s="216">
        <f t="shared" si="6"/>
        <v>2094</v>
      </c>
    </row>
    <row r="10" spans="1:23" ht="19.5" customHeight="1">
      <c r="A10" s="218"/>
      <c r="B10" s="20">
        <v>5</v>
      </c>
      <c r="C10" s="85">
        <f>SUM('ภาคปกติ 4,5 ปี'!N20,'ภาคปกติ 4,5 ปี'!N30,'ภาคปกติ 4,5 ปี'!N49,'ภาคปกติ 4,5 ปี'!N67,'ภาคปกติ 4,5 ปี'!N83,'ภาคปกติ 4,5 ปี'!N98,'ภาคปกติ 4,5 ปี'!N108)</f>
        <v>212</v>
      </c>
      <c r="D10" s="85">
        <f>SUM('ภาคปกติ 4,5 ปี'!O20,'ภาคปกติ 4,5 ปี'!O30,'ภาคปกติ 4,5 ปี'!O49,'ภาคปกติ 4,5 ปี'!O67,'ภาคปกติ 4,5 ปี'!O83,'ภาคปกติ 4,5 ปี'!O98,'ภาคปกติ 4,5 ปี'!O108)</f>
        <v>628</v>
      </c>
      <c r="E10" s="216">
        <f>SUM(C10:D10)</f>
        <v>840</v>
      </c>
      <c r="F10" s="85">
        <f>SUM('นิติสมทบ 4 ปี'!N9)</f>
        <v>17</v>
      </c>
      <c r="G10" s="85">
        <f>SUM('นิติสมทบ 4 ปี'!O9)</f>
        <v>8</v>
      </c>
      <c r="H10" s="216">
        <f t="shared" si="0"/>
        <v>25</v>
      </c>
      <c r="I10" s="85">
        <f t="shared" si="1"/>
        <v>229</v>
      </c>
      <c r="J10" s="85">
        <f t="shared" si="1"/>
        <v>636</v>
      </c>
      <c r="K10" s="91">
        <f t="shared" si="2"/>
        <v>865</v>
      </c>
      <c r="L10" s="147">
        <f>SUM('ป.ตรีพัทลุง'!N20,'ป.ตรีพัทลุง'!N33,'ป.ตรีพัทลุง'!N45,'ป.ตรีพัทลุง'!N55)</f>
        <v>30</v>
      </c>
      <c r="M10" s="147">
        <f>SUM('ป.ตรีพัทลุง'!O20,'ป.ตรีพัทลุง'!O33,'ป.ตรีพัทลุง'!O45,'ป.ตรีพัทลุง'!O55)</f>
        <v>31</v>
      </c>
      <c r="N10" s="612">
        <f t="shared" si="3"/>
        <v>61</v>
      </c>
      <c r="O10" s="85">
        <f>SUM('ป.ตรีสมทบพัทลุง'!N9,'ป.ตรีสมทบพัทลุง'!N19)</f>
        <v>18</v>
      </c>
      <c r="P10" s="85">
        <f>SUM('ป.ตรีสมทบพัทลุง'!O9,'ป.ตรีสมทบพัทลุง'!O19)</f>
        <v>12</v>
      </c>
      <c r="Q10" s="216">
        <f t="shared" si="4"/>
        <v>30</v>
      </c>
      <c r="R10" s="85">
        <f t="shared" si="5"/>
        <v>48</v>
      </c>
      <c r="S10" s="85">
        <f t="shared" si="5"/>
        <v>43</v>
      </c>
      <c r="T10" s="216">
        <f t="shared" si="5"/>
        <v>91</v>
      </c>
      <c r="U10" s="85">
        <f t="shared" si="6"/>
        <v>277</v>
      </c>
      <c r="V10" s="85">
        <f t="shared" si="6"/>
        <v>679</v>
      </c>
      <c r="W10" s="216">
        <f t="shared" si="6"/>
        <v>956</v>
      </c>
    </row>
    <row r="11" spans="1:23" s="214" customFormat="1" ht="18.75">
      <c r="A11" s="220" t="s">
        <v>6</v>
      </c>
      <c r="B11" s="220"/>
      <c r="C11" s="221">
        <f>SUM(C6:C10)</f>
        <v>2187</v>
      </c>
      <c r="D11" s="221">
        <f>SUM(D6:D10)</f>
        <v>5814</v>
      </c>
      <c r="E11" s="221">
        <f>SUM(E6:E10)</f>
        <v>8001</v>
      </c>
      <c r="F11" s="221">
        <f>SUM(F6:F10)</f>
        <v>174</v>
      </c>
      <c r="G11" s="221">
        <f>SUM(G6:G10)</f>
        <v>113</v>
      </c>
      <c r="H11" s="221">
        <f t="shared" si="0"/>
        <v>287</v>
      </c>
      <c r="I11" s="221">
        <f>SUM(I6:I10)</f>
        <v>2361</v>
      </c>
      <c r="J11" s="221">
        <f>SUM(J6:J10)</f>
        <v>5927</v>
      </c>
      <c r="K11" s="222">
        <f t="shared" si="2"/>
        <v>8288</v>
      </c>
      <c r="L11" s="222">
        <f>SUM(L6:L10)</f>
        <v>586</v>
      </c>
      <c r="M11" s="221">
        <f>SUM(M6:M10)</f>
        <v>1878</v>
      </c>
      <c r="N11" s="223">
        <f t="shared" si="3"/>
        <v>2464</v>
      </c>
      <c r="O11" s="221">
        <f>SUM(O6:O10)</f>
        <v>18</v>
      </c>
      <c r="P11" s="221">
        <f>SUM(P6:P10)</f>
        <v>12</v>
      </c>
      <c r="Q11" s="221">
        <f t="shared" si="4"/>
        <v>30</v>
      </c>
      <c r="R11" s="221">
        <f aca="true" t="shared" si="7" ref="R11:W11">SUM(R6:R10)</f>
        <v>604</v>
      </c>
      <c r="S11" s="221">
        <f t="shared" si="7"/>
        <v>1890</v>
      </c>
      <c r="T11" s="221">
        <f t="shared" si="7"/>
        <v>2494</v>
      </c>
      <c r="U11" s="221">
        <f t="shared" si="7"/>
        <v>2965</v>
      </c>
      <c r="V11" s="221">
        <f t="shared" si="7"/>
        <v>7817</v>
      </c>
      <c r="W11" s="221">
        <f t="shared" si="7"/>
        <v>10782</v>
      </c>
    </row>
    <row r="12" spans="1:23" ht="20.25" customHeight="1">
      <c r="A12" s="215" t="s">
        <v>69</v>
      </c>
      <c r="B12" s="20">
        <v>3</v>
      </c>
      <c r="C12" s="85">
        <f>SUM('ปกติสมทบ 2 ปี'!B12)</f>
        <v>18</v>
      </c>
      <c r="D12" s="85">
        <f>SUM('ปกติสมทบ 2 ปี'!C12)</f>
        <v>157</v>
      </c>
      <c r="E12" s="216">
        <f>SUM(C12:D12)</f>
        <v>175</v>
      </c>
      <c r="F12" s="85">
        <f>SUM('ปกติสมทบ 2 ปี'!B27)</f>
        <v>15</v>
      </c>
      <c r="G12" s="85">
        <f>SUM('ปกติสมทบ 2 ปี'!C27)</f>
        <v>192</v>
      </c>
      <c r="H12" s="216">
        <f t="shared" si="0"/>
        <v>207</v>
      </c>
      <c r="I12" s="85">
        <f aca="true" t="shared" si="8" ref="I12:J14">SUM(C12,F12)</f>
        <v>33</v>
      </c>
      <c r="J12" s="85">
        <f t="shared" si="8"/>
        <v>349</v>
      </c>
      <c r="K12" s="91">
        <f t="shared" si="2"/>
        <v>382</v>
      </c>
      <c r="L12" s="147">
        <v>0</v>
      </c>
      <c r="M12" s="224">
        <v>0</v>
      </c>
      <c r="N12" s="225">
        <f t="shared" si="3"/>
        <v>0</v>
      </c>
      <c r="O12" s="226">
        <v>0</v>
      </c>
      <c r="P12" s="224">
        <v>0</v>
      </c>
      <c r="Q12" s="225">
        <f t="shared" si="4"/>
        <v>0</v>
      </c>
      <c r="R12" s="85">
        <f aca="true" t="shared" si="9" ref="R12:T14">SUM(L12,O12)</f>
        <v>0</v>
      </c>
      <c r="S12" s="85">
        <f t="shared" si="9"/>
        <v>0</v>
      </c>
      <c r="T12" s="216">
        <f t="shared" si="9"/>
        <v>0</v>
      </c>
      <c r="U12" s="85">
        <f aca="true" t="shared" si="10" ref="U12:V14">SUM(I12,R12)</f>
        <v>33</v>
      </c>
      <c r="V12" s="85">
        <f t="shared" si="10"/>
        <v>349</v>
      </c>
      <c r="W12" s="216">
        <f>SUM(U12:V12)</f>
        <v>382</v>
      </c>
    </row>
    <row r="13" spans="1:23" ht="20.25" customHeight="1">
      <c r="A13" s="616" t="s">
        <v>133</v>
      </c>
      <c r="B13" s="20">
        <v>4</v>
      </c>
      <c r="C13" s="85">
        <f>SUM('ปกติสมทบ 2 ปี'!E12)</f>
        <v>28</v>
      </c>
      <c r="D13" s="85">
        <f>SUM('ปกติสมทบ 2 ปี'!F12)</f>
        <v>152</v>
      </c>
      <c r="E13" s="216">
        <f>SUM(C13:D13)</f>
        <v>180</v>
      </c>
      <c r="F13" s="85">
        <f>SUM('ปกติสมทบ 2 ปี'!E27)</f>
        <v>22</v>
      </c>
      <c r="G13" s="85">
        <f>SUM('ปกติสมทบ 2 ปี'!F27)</f>
        <v>174</v>
      </c>
      <c r="H13" s="216">
        <f t="shared" si="0"/>
        <v>196</v>
      </c>
      <c r="I13" s="85">
        <f t="shared" si="8"/>
        <v>50</v>
      </c>
      <c r="J13" s="85">
        <f t="shared" si="8"/>
        <v>326</v>
      </c>
      <c r="K13" s="91">
        <f t="shared" si="2"/>
        <v>376</v>
      </c>
      <c r="L13" s="147">
        <v>0</v>
      </c>
      <c r="M13" s="85">
        <v>0</v>
      </c>
      <c r="N13" s="225">
        <f t="shared" si="3"/>
        <v>0</v>
      </c>
      <c r="O13" s="147">
        <v>0</v>
      </c>
      <c r="P13" s="85">
        <v>0</v>
      </c>
      <c r="Q13" s="225">
        <f t="shared" si="4"/>
        <v>0</v>
      </c>
      <c r="R13" s="85">
        <f t="shared" si="9"/>
        <v>0</v>
      </c>
      <c r="S13" s="85">
        <f t="shared" si="9"/>
        <v>0</v>
      </c>
      <c r="T13" s="216">
        <f t="shared" si="9"/>
        <v>0</v>
      </c>
      <c r="U13" s="85">
        <f t="shared" si="10"/>
        <v>50</v>
      </c>
      <c r="V13" s="85">
        <f t="shared" si="10"/>
        <v>326</v>
      </c>
      <c r="W13" s="216">
        <f>SUM(U13:V13)</f>
        <v>376</v>
      </c>
    </row>
    <row r="14" spans="1:23" ht="20.25" customHeight="1">
      <c r="A14" s="218"/>
      <c r="B14" s="20">
        <v>5</v>
      </c>
      <c r="C14" s="85">
        <f>SUM('ปกติสมทบ 2 ปี'!H12)</f>
        <v>7</v>
      </c>
      <c r="D14" s="85">
        <f>SUM('ปกติสมทบ 2 ปี'!I12)</f>
        <v>22</v>
      </c>
      <c r="E14" s="216">
        <f>SUM(C14:D14)</f>
        <v>29</v>
      </c>
      <c r="F14" s="85">
        <f>SUM('ปกติสมทบ 2 ปี'!H27)</f>
        <v>6</v>
      </c>
      <c r="G14" s="85">
        <f>SUM('ปกติสมทบ 2 ปี'!I27)</f>
        <v>74</v>
      </c>
      <c r="H14" s="216">
        <f t="shared" si="0"/>
        <v>80</v>
      </c>
      <c r="I14" s="85">
        <f t="shared" si="8"/>
        <v>13</v>
      </c>
      <c r="J14" s="85">
        <f t="shared" si="8"/>
        <v>96</v>
      </c>
      <c r="K14" s="91">
        <f t="shared" si="2"/>
        <v>109</v>
      </c>
      <c r="L14" s="147">
        <v>0</v>
      </c>
      <c r="M14" s="219">
        <v>0</v>
      </c>
      <c r="N14" s="225">
        <f t="shared" si="3"/>
        <v>0</v>
      </c>
      <c r="O14" s="147">
        <v>0</v>
      </c>
      <c r="P14" s="85">
        <v>0</v>
      </c>
      <c r="Q14" s="225">
        <f t="shared" si="4"/>
        <v>0</v>
      </c>
      <c r="R14" s="85">
        <f t="shared" si="9"/>
        <v>0</v>
      </c>
      <c r="S14" s="85">
        <f t="shared" si="9"/>
        <v>0</v>
      </c>
      <c r="T14" s="216">
        <f t="shared" si="9"/>
        <v>0</v>
      </c>
      <c r="U14" s="85">
        <f t="shared" si="10"/>
        <v>13</v>
      </c>
      <c r="V14" s="85">
        <f t="shared" si="10"/>
        <v>96</v>
      </c>
      <c r="W14" s="216">
        <f>SUM(U14:V14)</f>
        <v>109</v>
      </c>
    </row>
    <row r="15" spans="1:23" s="214" customFormat="1" ht="19.5" thickBot="1">
      <c r="A15" s="227" t="s">
        <v>6</v>
      </c>
      <c r="B15" s="227"/>
      <c r="C15" s="228">
        <f>SUM(C12:C14)</f>
        <v>53</v>
      </c>
      <c r="D15" s="228">
        <f aca="true" t="shared" si="11" ref="D15:W15">SUM(D12:D14)</f>
        <v>331</v>
      </c>
      <c r="E15" s="228">
        <f t="shared" si="11"/>
        <v>384</v>
      </c>
      <c r="F15" s="228">
        <f t="shared" si="11"/>
        <v>43</v>
      </c>
      <c r="G15" s="228">
        <f t="shared" si="11"/>
        <v>440</v>
      </c>
      <c r="H15" s="228">
        <f t="shared" si="11"/>
        <v>483</v>
      </c>
      <c r="I15" s="228">
        <f t="shared" si="11"/>
        <v>96</v>
      </c>
      <c r="J15" s="228">
        <f t="shared" si="11"/>
        <v>771</v>
      </c>
      <c r="K15" s="228">
        <f t="shared" si="11"/>
        <v>867</v>
      </c>
      <c r="L15" s="228">
        <f t="shared" si="11"/>
        <v>0</v>
      </c>
      <c r="M15" s="228">
        <f t="shared" si="11"/>
        <v>0</v>
      </c>
      <c r="N15" s="228">
        <f t="shared" si="11"/>
        <v>0</v>
      </c>
      <c r="O15" s="228">
        <f t="shared" si="11"/>
        <v>0</v>
      </c>
      <c r="P15" s="228">
        <f t="shared" si="11"/>
        <v>0</v>
      </c>
      <c r="Q15" s="228">
        <f t="shared" si="11"/>
        <v>0</v>
      </c>
      <c r="R15" s="228">
        <f t="shared" si="11"/>
        <v>0</v>
      </c>
      <c r="S15" s="228">
        <f t="shared" si="11"/>
        <v>0</v>
      </c>
      <c r="T15" s="228">
        <f t="shared" si="11"/>
        <v>0</v>
      </c>
      <c r="U15" s="228">
        <f t="shared" si="11"/>
        <v>96</v>
      </c>
      <c r="V15" s="228">
        <f t="shared" si="11"/>
        <v>771</v>
      </c>
      <c r="W15" s="228">
        <f t="shared" si="11"/>
        <v>867</v>
      </c>
    </row>
    <row r="16" spans="1:23" s="214" customFormat="1" ht="20.25" thickBot="1" thickTop="1">
      <c r="A16" s="679" t="s">
        <v>71</v>
      </c>
      <c r="B16" s="680"/>
      <c r="C16" s="103">
        <f>SUM(C15,C11)</f>
        <v>2240</v>
      </c>
      <c r="D16" s="103">
        <f>SUM(D15,D11)</f>
        <v>6145</v>
      </c>
      <c r="E16" s="103">
        <f>SUM(E15,E11)</f>
        <v>8385</v>
      </c>
      <c r="F16" s="103">
        <f aca="true" t="shared" si="12" ref="F16:W16">SUM(F11,F15)</f>
        <v>217</v>
      </c>
      <c r="G16" s="103">
        <f t="shared" si="12"/>
        <v>553</v>
      </c>
      <c r="H16" s="103">
        <f t="shared" si="12"/>
        <v>770</v>
      </c>
      <c r="I16" s="103">
        <f t="shared" si="12"/>
        <v>2457</v>
      </c>
      <c r="J16" s="230">
        <f t="shared" si="12"/>
        <v>6698</v>
      </c>
      <c r="K16" s="626">
        <f t="shared" si="12"/>
        <v>9155</v>
      </c>
      <c r="L16" s="230">
        <f t="shared" si="12"/>
        <v>586</v>
      </c>
      <c r="M16" s="230">
        <f t="shared" si="12"/>
        <v>1878</v>
      </c>
      <c r="N16" s="230">
        <f t="shared" si="12"/>
        <v>2464</v>
      </c>
      <c r="O16" s="103">
        <f t="shared" si="12"/>
        <v>18</v>
      </c>
      <c r="P16" s="230">
        <f t="shared" si="12"/>
        <v>12</v>
      </c>
      <c r="Q16" s="230">
        <f t="shared" si="12"/>
        <v>30</v>
      </c>
      <c r="R16" s="103">
        <f t="shared" si="12"/>
        <v>604</v>
      </c>
      <c r="S16" s="103">
        <f t="shared" si="12"/>
        <v>1890</v>
      </c>
      <c r="T16" s="627">
        <f t="shared" si="12"/>
        <v>2494</v>
      </c>
      <c r="U16" s="103">
        <f t="shared" si="12"/>
        <v>3061</v>
      </c>
      <c r="V16" s="103">
        <f t="shared" si="12"/>
        <v>8588</v>
      </c>
      <c r="W16" s="627">
        <f t="shared" si="12"/>
        <v>11649</v>
      </c>
    </row>
    <row r="17" spans="1:23" ht="19.5" thickTop="1">
      <c r="A17" s="215" t="s">
        <v>431</v>
      </c>
      <c r="B17" s="20">
        <v>1</v>
      </c>
      <c r="C17" s="85">
        <v>0</v>
      </c>
      <c r="D17" s="85">
        <v>0</v>
      </c>
      <c r="E17" s="216">
        <f aca="true" t="shared" si="13" ref="E17:E26">SUM(C17:D17)</f>
        <v>0</v>
      </c>
      <c r="F17" s="85">
        <f>SUM('ป.โท สงขลา'!B109)</f>
        <v>9</v>
      </c>
      <c r="G17" s="85">
        <f>SUM('ป.โท สงขลา'!C109)</f>
        <v>15</v>
      </c>
      <c r="H17" s="216">
        <f>SUM(F17:G17)</f>
        <v>24</v>
      </c>
      <c r="I17" s="85">
        <f>SUM(C17,F17)</f>
        <v>9</v>
      </c>
      <c r="J17" s="85">
        <f>SUM(D17,G17)</f>
        <v>15</v>
      </c>
      <c r="K17" s="142">
        <f aca="true" t="shared" si="14" ref="K17:K26">SUM(I17:J17)</f>
        <v>24</v>
      </c>
      <c r="L17" s="85">
        <v>0</v>
      </c>
      <c r="M17" s="85">
        <v>0</v>
      </c>
      <c r="N17" s="216">
        <f>SUM(L17:M17)</f>
        <v>0</v>
      </c>
      <c r="O17" s="85">
        <v>0</v>
      </c>
      <c r="P17" s="85">
        <v>0</v>
      </c>
      <c r="Q17" s="216">
        <f>SUM(O17:P17)</f>
        <v>0</v>
      </c>
      <c r="R17" s="85">
        <f>SUM(L17,O17)</f>
        <v>0</v>
      </c>
      <c r="S17" s="85">
        <f>SUM(M17,P17)</f>
        <v>0</v>
      </c>
      <c r="T17" s="216">
        <f aca="true" t="shared" si="15" ref="T17:T26">SUM(R17:S17)</f>
        <v>0</v>
      </c>
      <c r="U17" s="85">
        <f>SUM(I17,R17)</f>
        <v>9</v>
      </c>
      <c r="V17" s="85">
        <f>SUM(J17,S17)</f>
        <v>15</v>
      </c>
      <c r="W17" s="216">
        <f aca="true" t="shared" si="16" ref="W17:W22">SUM(U17:V17)</f>
        <v>24</v>
      </c>
    </row>
    <row r="18" spans="1:23" ht="18.75">
      <c r="A18" s="215" t="s">
        <v>430</v>
      </c>
      <c r="B18" s="20">
        <v>2</v>
      </c>
      <c r="C18" s="85">
        <v>0</v>
      </c>
      <c r="D18" s="85">
        <v>0</v>
      </c>
      <c r="E18" s="216">
        <f>SUM(C18:D18)</f>
        <v>0</v>
      </c>
      <c r="F18" s="85">
        <v>0</v>
      </c>
      <c r="G18" s="85">
        <v>0</v>
      </c>
      <c r="H18" s="216">
        <f>SUM(F18:G18)</f>
        <v>0</v>
      </c>
      <c r="I18" s="85">
        <f>SUM(C18,F18)</f>
        <v>0</v>
      </c>
      <c r="J18" s="85">
        <f>SUM(D18,G18)</f>
        <v>0</v>
      </c>
      <c r="K18" s="91">
        <f>SUM(I18:J18)</f>
        <v>0</v>
      </c>
      <c r="L18" s="85">
        <v>0</v>
      </c>
      <c r="M18" s="85">
        <v>0</v>
      </c>
      <c r="N18" s="216">
        <f>SUM(L18:M18)</f>
        <v>0</v>
      </c>
      <c r="O18" s="85">
        <v>0</v>
      </c>
      <c r="P18" s="85">
        <v>0</v>
      </c>
      <c r="Q18" s="216">
        <f>SUM(O18:P18)</f>
        <v>0</v>
      </c>
      <c r="R18" s="85">
        <v>0</v>
      </c>
      <c r="S18" s="85">
        <v>0</v>
      </c>
      <c r="T18" s="216">
        <f>SUM(R18:S18)</f>
        <v>0</v>
      </c>
      <c r="U18" s="85">
        <f>SUM(I18,R18)</f>
        <v>0</v>
      </c>
      <c r="V18" s="85">
        <f>SUM(J18,S18)</f>
        <v>0</v>
      </c>
      <c r="W18" s="216">
        <f>SUM(U18:V18)</f>
        <v>0</v>
      </c>
    </row>
    <row r="19" spans="1:23" s="214" customFormat="1" ht="18.75">
      <c r="A19" s="220" t="s">
        <v>6</v>
      </c>
      <c r="B19" s="220"/>
      <c r="C19" s="221">
        <f>SUM(C17:C18)</f>
        <v>0</v>
      </c>
      <c r="D19" s="221">
        <f aca="true" t="shared" si="17" ref="D19:W19">SUM(D17:D18)</f>
        <v>0</v>
      </c>
      <c r="E19" s="221">
        <f t="shared" si="17"/>
        <v>0</v>
      </c>
      <c r="F19" s="221">
        <f t="shared" si="17"/>
        <v>9</v>
      </c>
      <c r="G19" s="221">
        <f t="shared" si="17"/>
        <v>15</v>
      </c>
      <c r="H19" s="221">
        <f t="shared" si="17"/>
        <v>24</v>
      </c>
      <c r="I19" s="221">
        <f t="shared" si="17"/>
        <v>9</v>
      </c>
      <c r="J19" s="221">
        <f t="shared" si="17"/>
        <v>15</v>
      </c>
      <c r="K19" s="221">
        <f t="shared" si="17"/>
        <v>24</v>
      </c>
      <c r="L19" s="221">
        <f t="shared" si="17"/>
        <v>0</v>
      </c>
      <c r="M19" s="221">
        <f t="shared" si="17"/>
        <v>0</v>
      </c>
      <c r="N19" s="221">
        <f t="shared" si="17"/>
        <v>0</v>
      </c>
      <c r="O19" s="221">
        <f t="shared" si="17"/>
        <v>0</v>
      </c>
      <c r="P19" s="221">
        <f t="shared" si="17"/>
        <v>0</v>
      </c>
      <c r="Q19" s="221">
        <f t="shared" si="17"/>
        <v>0</v>
      </c>
      <c r="R19" s="221">
        <f t="shared" si="17"/>
        <v>0</v>
      </c>
      <c r="S19" s="221">
        <f t="shared" si="17"/>
        <v>0</v>
      </c>
      <c r="T19" s="221">
        <f t="shared" si="17"/>
        <v>0</v>
      </c>
      <c r="U19" s="221">
        <f t="shared" si="17"/>
        <v>9</v>
      </c>
      <c r="V19" s="221">
        <f t="shared" si="17"/>
        <v>15</v>
      </c>
      <c r="W19" s="221">
        <f t="shared" si="17"/>
        <v>24</v>
      </c>
    </row>
    <row r="20" spans="1:23" ht="17.25" customHeight="1">
      <c r="A20" s="215" t="s">
        <v>72</v>
      </c>
      <c r="B20" s="20">
        <v>1</v>
      </c>
      <c r="C20" s="85">
        <f>SUM('ป.โท สงขลา'!B36)</f>
        <v>21</v>
      </c>
      <c r="D20" s="85">
        <f>SUM('ป.โท สงขลา'!C36)</f>
        <v>64</v>
      </c>
      <c r="E20" s="216">
        <f t="shared" si="13"/>
        <v>85</v>
      </c>
      <c r="F20" s="85">
        <f>SUM('ป.โท สงขลา'!B78)</f>
        <v>58</v>
      </c>
      <c r="G20" s="85">
        <f>SUM('ป.โท สงขลา'!C78)</f>
        <v>167</v>
      </c>
      <c r="H20" s="216">
        <f aca="true" t="shared" si="18" ref="H20:H26">SUM(F20:G20)</f>
        <v>225</v>
      </c>
      <c r="I20" s="85">
        <f aca="true" t="shared" si="19" ref="I20:J22">SUM(C20,F20)</f>
        <v>79</v>
      </c>
      <c r="J20" s="85">
        <f t="shared" si="19"/>
        <v>231</v>
      </c>
      <c r="K20" s="91">
        <f t="shared" si="14"/>
        <v>310</v>
      </c>
      <c r="L20" s="226">
        <f>SUM('ป.โทพัทลุง'!B16)</f>
        <v>11</v>
      </c>
      <c r="M20" s="224">
        <f>SUM('ป.โทพัทลุง'!C16)</f>
        <v>18</v>
      </c>
      <c r="N20" s="229">
        <f aca="true" t="shared" si="20" ref="N20:N26">SUM(L20:M20)</f>
        <v>29</v>
      </c>
      <c r="O20" s="85">
        <f>SUM('ป.โทพัทลุง'!B29)</f>
        <v>11</v>
      </c>
      <c r="P20" s="85">
        <f>SUM('ป.โทพัทลุง'!C29)</f>
        <v>6</v>
      </c>
      <c r="Q20" s="216">
        <f aca="true" t="shared" si="21" ref="Q20:Q26">SUM(O20:P20)</f>
        <v>17</v>
      </c>
      <c r="R20" s="85">
        <f aca="true" t="shared" si="22" ref="R20:S22">SUM(L20,O20)</f>
        <v>22</v>
      </c>
      <c r="S20" s="85">
        <f t="shared" si="22"/>
        <v>24</v>
      </c>
      <c r="T20" s="216">
        <f t="shared" si="15"/>
        <v>46</v>
      </c>
      <c r="U20" s="85">
        <f aca="true" t="shared" si="23" ref="U20:V22">SUM(I20,R20)</f>
        <v>101</v>
      </c>
      <c r="V20" s="85">
        <f t="shared" si="23"/>
        <v>255</v>
      </c>
      <c r="W20" s="216">
        <f t="shared" si="16"/>
        <v>356</v>
      </c>
    </row>
    <row r="21" spans="1:23" ht="17.25" customHeight="1">
      <c r="A21" s="215"/>
      <c r="B21" s="20">
        <v>2</v>
      </c>
      <c r="C21" s="85">
        <f>SUM('ป.โท สงขลา'!E36)</f>
        <v>23</v>
      </c>
      <c r="D21" s="85">
        <f>SUM('ป.โท สงขลา'!F36)</f>
        <v>57</v>
      </c>
      <c r="E21" s="216">
        <f t="shared" si="13"/>
        <v>80</v>
      </c>
      <c r="F21" s="85">
        <f>SUM('ป.โท สงขลา'!E78)</f>
        <v>66</v>
      </c>
      <c r="G21" s="85">
        <f>SUM('ป.โท สงขลา'!F78)</f>
        <v>112</v>
      </c>
      <c r="H21" s="216">
        <f t="shared" si="18"/>
        <v>178</v>
      </c>
      <c r="I21" s="85">
        <f t="shared" si="19"/>
        <v>89</v>
      </c>
      <c r="J21" s="85">
        <f t="shared" si="19"/>
        <v>169</v>
      </c>
      <c r="K21" s="91">
        <f t="shared" si="14"/>
        <v>258</v>
      </c>
      <c r="L21" s="147">
        <f>SUM('ป.โทพัทลุง'!E16)</f>
        <v>9</v>
      </c>
      <c r="M21" s="85">
        <f>SUM('ป.โทพัทลุง'!F16)</f>
        <v>14</v>
      </c>
      <c r="N21" s="217">
        <f t="shared" si="20"/>
        <v>23</v>
      </c>
      <c r="O21" s="85">
        <f>SUM('ป.โทพัทลุง'!E29)</f>
        <v>6</v>
      </c>
      <c r="P21" s="85">
        <f>SUM('ป.โทพัทลุง'!F29)</f>
        <v>11</v>
      </c>
      <c r="Q21" s="216">
        <f t="shared" si="21"/>
        <v>17</v>
      </c>
      <c r="R21" s="85">
        <f t="shared" si="22"/>
        <v>15</v>
      </c>
      <c r="S21" s="85">
        <f t="shared" si="22"/>
        <v>25</v>
      </c>
      <c r="T21" s="216">
        <f t="shared" si="15"/>
        <v>40</v>
      </c>
      <c r="U21" s="85">
        <f t="shared" si="23"/>
        <v>104</v>
      </c>
      <c r="V21" s="85">
        <f t="shared" si="23"/>
        <v>194</v>
      </c>
      <c r="W21" s="216">
        <f t="shared" si="16"/>
        <v>298</v>
      </c>
    </row>
    <row r="22" spans="1:23" ht="17.25" customHeight="1">
      <c r="A22" s="215"/>
      <c r="B22" s="20">
        <v>3</v>
      </c>
      <c r="C22" s="85">
        <f>SUM('ป.โท สงขลา'!H36)</f>
        <v>27</v>
      </c>
      <c r="D22" s="85">
        <f>SUM('ป.โท สงขลา'!I36)</f>
        <v>76</v>
      </c>
      <c r="E22" s="216">
        <f t="shared" si="13"/>
        <v>103</v>
      </c>
      <c r="F22" s="85">
        <f>SUM('ป.โท สงขลา'!H78)</f>
        <v>133</v>
      </c>
      <c r="G22" s="85">
        <f>SUM('ป.โท สงขลา'!I78)</f>
        <v>288</v>
      </c>
      <c r="H22" s="216">
        <f t="shared" si="18"/>
        <v>421</v>
      </c>
      <c r="I22" s="85">
        <f t="shared" si="19"/>
        <v>160</v>
      </c>
      <c r="J22" s="85">
        <f t="shared" si="19"/>
        <v>364</v>
      </c>
      <c r="K22" s="91">
        <f t="shared" si="14"/>
        <v>524</v>
      </c>
      <c r="L22" s="231">
        <f>SUM('ป.โทพัทลุง'!H16)</f>
        <v>13</v>
      </c>
      <c r="M22" s="219">
        <f>SUM('ป.โทพัทลุง'!I16)</f>
        <v>20</v>
      </c>
      <c r="N22" s="232">
        <f t="shared" si="20"/>
        <v>33</v>
      </c>
      <c r="O22" s="85">
        <f>SUM('ป.โทพัทลุง'!H29)</f>
        <v>9</v>
      </c>
      <c r="P22" s="85">
        <f>SUM('ป.โทพัทลุง'!I29)</f>
        <v>15</v>
      </c>
      <c r="Q22" s="216">
        <f t="shared" si="21"/>
        <v>24</v>
      </c>
      <c r="R22" s="85">
        <f t="shared" si="22"/>
        <v>22</v>
      </c>
      <c r="S22" s="85">
        <f t="shared" si="22"/>
        <v>35</v>
      </c>
      <c r="T22" s="216">
        <f t="shared" si="15"/>
        <v>57</v>
      </c>
      <c r="U22" s="85">
        <f t="shared" si="23"/>
        <v>182</v>
      </c>
      <c r="V22" s="85">
        <f t="shared" si="23"/>
        <v>399</v>
      </c>
      <c r="W22" s="216">
        <f t="shared" si="16"/>
        <v>581</v>
      </c>
    </row>
    <row r="23" spans="1:23" s="214" customFormat="1" ht="18.75">
      <c r="A23" s="220" t="s">
        <v>6</v>
      </c>
      <c r="B23" s="220"/>
      <c r="C23" s="221">
        <f>SUM(C20:C22)</f>
        <v>71</v>
      </c>
      <c r="D23" s="221">
        <f aca="true" t="shared" si="24" ref="D23:W23">SUM(D20:D22)</f>
        <v>197</v>
      </c>
      <c r="E23" s="221">
        <f t="shared" si="24"/>
        <v>268</v>
      </c>
      <c r="F23" s="221">
        <f t="shared" si="24"/>
        <v>257</v>
      </c>
      <c r="G23" s="221">
        <f t="shared" si="24"/>
        <v>567</v>
      </c>
      <c r="H23" s="221">
        <f t="shared" si="24"/>
        <v>824</v>
      </c>
      <c r="I23" s="221">
        <f t="shared" si="24"/>
        <v>328</v>
      </c>
      <c r="J23" s="221">
        <f t="shared" si="24"/>
        <v>764</v>
      </c>
      <c r="K23" s="221">
        <f t="shared" si="24"/>
        <v>1092</v>
      </c>
      <c r="L23" s="221">
        <f t="shared" si="24"/>
        <v>33</v>
      </c>
      <c r="M23" s="221">
        <f t="shared" si="24"/>
        <v>52</v>
      </c>
      <c r="N23" s="221">
        <f t="shared" si="24"/>
        <v>85</v>
      </c>
      <c r="O23" s="221">
        <f t="shared" si="24"/>
        <v>26</v>
      </c>
      <c r="P23" s="221">
        <f t="shared" si="24"/>
        <v>32</v>
      </c>
      <c r="Q23" s="221">
        <f t="shared" si="24"/>
        <v>58</v>
      </c>
      <c r="R23" s="221">
        <f t="shared" si="24"/>
        <v>59</v>
      </c>
      <c r="S23" s="221">
        <f t="shared" si="24"/>
        <v>84</v>
      </c>
      <c r="T23" s="221">
        <f t="shared" si="24"/>
        <v>143</v>
      </c>
      <c r="U23" s="221">
        <f t="shared" si="24"/>
        <v>387</v>
      </c>
      <c r="V23" s="221">
        <f t="shared" si="24"/>
        <v>848</v>
      </c>
      <c r="W23" s="221">
        <f t="shared" si="24"/>
        <v>1235</v>
      </c>
    </row>
    <row r="24" spans="1:23" ht="16.5" customHeight="1">
      <c r="A24" s="215" t="s">
        <v>73</v>
      </c>
      <c r="B24" s="20">
        <v>1</v>
      </c>
      <c r="C24" s="85">
        <f>SUM('ป.โท สงขลา'!B89)</f>
        <v>1</v>
      </c>
      <c r="D24" s="85">
        <f>SUM('ป.โท สงขลา'!C89)</f>
        <v>6</v>
      </c>
      <c r="E24" s="216">
        <f t="shared" si="13"/>
        <v>7</v>
      </c>
      <c r="F24" s="85">
        <f>SUM('ป.โท สงขลา'!B99)</f>
        <v>0</v>
      </c>
      <c r="G24" s="85">
        <f>SUM('ป.โท สงขลา'!C99)</f>
        <v>0</v>
      </c>
      <c r="H24" s="85">
        <f t="shared" si="18"/>
        <v>0</v>
      </c>
      <c r="I24" s="85">
        <f aca="true" t="shared" si="25" ref="I24:J26">SUM(C24,F24)</f>
        <v>1</v>
      </c>
      <c r="J24" s="85">
        <f t="shared" si="25"/>
        <v>6</v>
      </c>
      <c r="K24" s="91">
        <f t="shared" si="14"/>
        <v>7</v>
      </c>
      <c r="L24" s="85">
        <f>SUM('ป.โทพัทลุง'!B40)</f>
        <v>1</v>
      </c>
      <c r="M24" s="85">
        <f>SUM('ป.โทพัทลุง'!C40)</f>
        <v>2</v>
      </c>
      <c r="N24" s="216">
        <f t="shared" si="20"/>
        <v>3</v>
      </c>
      <c r="O24" s="85" t="s">
        <v>77</v>
      </c>
      <c r="P24" s="85" t="s">
        <v>77</v>
      </c>
      <c r="Q24" s="216">
        <f t="shared" si="21"/>
        <v>0</v>
      </c>
      <c r="R24" s="85">
        <f aca="true" t="shared" si="26" ref="R24:S26">SUM(L24,O24)</f>
        <v>1</v>
      </c>
      <c r="S24" s="85">
        <f t="shared" si="26"/>
        <v>2</v>
      </c>
      <c r="T24" s="216">
        <f t="shared" si="15"/>
        <v>3</v>
      </c>
      <c r="U24" s="85">
        <f aca="true" t="shared" si="27" ref="U24:W26">SUM(I24,R24)</f>
        <v>2</v>
      </c>
      <c r="V24" s="85">
        <f t="shared" si="27"/>
        <v>8</v>
      </c>
      <c r="W24" s="216">
        <f t="shared" si="27"/>
        <v>10</v>
      </c>
    </row>
    <row r="25" spans="1:23" ht="16.5" customHeight="1">
      <c r="A25" s="215"/>
      <c r="B25" s="20">
        <v>2</v>
      </c>
      <c r="C25" s="85">
        <f>SUM('ป.โท สงขลา'!E89)</f>
        <v>8</v>
      </c>
      <c r="D25" s="85">
        <f>SUM('ป.โท สงขลา'!F89)</f>
        <v>2</v>
      </c>
      <c r="E25" s="216">
        <f t="shared" si="13"/>
        <v>10</v>
      </c>
      <c r="F25" s="85">
        <f>SUM('ป.โท สงขลา'!E99)</f>
        <v>0</v>
      </c>
      <c r="G25" s="85">
        <f>SUM('ป.โท สงขลา'!F99)</f>
        <v>0</v>
      </c>
      <c r="H25" s="85">
        <f t="shared" si="18"/>
        <v>0</v>
      </c>
      <c r="I25" s="85">
        <f t="shared" si="25"/>
        <v>8</v>
      </c>
      <c r="J25" s="85">
        <f t="shared" si="25"/>
        <v>2</v>
      </c>
      <c r="K25" s="91">
        <f t="shared" si="14"/>
        <v>10</v>
      </c>
      <c r="L25" s="85">
        <f>SUM('ป.โทพัทลุง'!E40)</f>
        <v>2</v>
      </c>
      <c r="M25" s="85">
        <f>SUM('ป.โทพัทลุง'!F40)</f>
        <v>5</v>
      </c>
      <c r="N25" s="216">
        <f t="shared" si="20"/>
        <v>7</v>
      </c>
      <c r="O25" s="85" t="s">
        <v>77</v>
      </c>
      <c r="P25" s="85" t="s">
        <v>77</v>
      </c>
      <c r="Q25" s="216">
        <f t="shared" si="21"/>
        <v>0</v>
      </c>
      <c r="R25" s="85">
        <f t="shared" si="26"/>
        <v>2</v>
      </c>
      <c r="S25" s="85">
        <f t="shared" si="26"/>
        <v>5</v>
      </c>
      <c r="T25" s="216">
        <f t="shared" si="15"/>
        <v>7</v>
      </c>
      <c r="U25" s="85">
        <f>SUM(I25,R25)</f>
        <v>10</v>
      </c>
      <c r="V25" s="85">
        <f>SUM(J25,S25)</f>
        <v>7</v>
      </c>
      <c r="W25" s="216">
        <f>SUM(K25,T25)</f>
        <v>17</v>
      </c>
    </row>
    <row r="26" spans="1:23" ht="16.5" customHeight="1">
      <c r="A26" s="215"/>
      <c r="B26" s="20">
        <v>3</v>
      </c>
      <c r="C26" s="85">
        <f>SUM('ป.โท สงขลา'!H89)</f>
        <v>16</v>
      </c>
      <c r="D26" s="85">
        <f>SUM('ป.โท สงขลา'!I89)</f>
        <v>12</v>
      </c>
      <c r="E26" s="216">
        <f t="shared" si="13"/>
        <v>28</v>
      </c>
      <c r="F26" s="85">
        <f>SUM('ป.โท สงขลา'!H99)</f>
        <v>2</v>
      </c>
      <c r="G26" s="85">
        <f>SUM('ป.โท สงขลา'!I99)</f>
        <v>6</v>
      </c>
      <c r="H26" s="85">
        <f t="shared" si="18"/>
        <v>8</v>
      </c>
      <c r="I26" s="85">
        <f t="shared" si="25"/>
        <v>18</v>
      </c>
      <c r="J26" s="85">
        <f t="shared" si="25"/>
        <v>18</v>
      </c>
      <c r="K26" s="91">
        <f t="shared" si="14"/>
        <v>36</v>
      </c>
      <c r="L26" s="85">
        <f>SUM('ป.โทพัทลุง'!H40)</f>
        <v>1</v>
      </c>
      <c r="M26" s="85">
        <f>SUM('ป.โทพัทลุง'!I40)</f>
        <v>2</v>
      </c>
      <c r="N26" s="216">
        <f t="shared" si="20"/>
        <v>3</v>
      </c>
      <c r="O26" s="85" t="s">
        <v>77</v>
      </c>
      <c r="P26" s="85" t="s">
        <v>77</v>
      </c>
      <c r="Q26" s="216">
        <f t="shared" si="21"/>
        <v>0</v>
      </c>
      <c r="R26" s="85">
        <f t="shared" si="26"/>
        <v>1</v>
      </c>
      <c r="S26" s="85">
        <f t="shared" si="26"/>
        <v>2</v>
      </c>
      <c r="T26" s="216">
        <f t="shared" si="15"/>
        <v>3</v>
      </c>
      <c r="U26" s="85">
        <f t="shared" si="27"/>
        <v>19</v>
      </c>
      <c r="V26" s="85">
        <f t="shared" si="27"/>
        <v>20</v>
      </c>
      <c r="W26" s="216">
        <f t="shared" si="27"/>
        <v>39</v>
      </c>
    </row>
    <row r="27" spans="1:23" s="214" customFormat="1" ht="19.5" customHeight="1" thickBot="1">
      <c r="A27" s="227" t="s">
        <v>6</v>
      </c>
      <c r="B27" s="227"/>
      <c r="C27" s="228">
        <f aca="true" t="shared" si="28" ref="C27:W27">SUM(C24:C26)</f>
        <v>25</v>
      </c>
      <c r="D27" s="228">
        <f t="shared" si="28"/>
        <v>20</v>
      </c>
      <c r="E27" s="228">
        <f t="shared" si="28"/>
        <v>45</v>
      </c>
      <c r="F27" s="228">
        <f t="shared" si="28"/>
        <v>2</v>
      </c>
      <c r="G27" s="228">
        <f t="shared" si="28"/>
        <v>6</v>
      </c>
      <c r="H27" s="228">
        <f t="shared" si="28"/>
        <v>8</v>
      </c>
      <c r="I27" s="228">
        <f t="shared" si="28"/>
        <v>27</v>
      </c>
      <c r="J27" s="228">
        <f t="shared" si="28"/>
        <v>26</v>
      </c>
      <c r="K27" s="228">
        <f t="shared" si="28"/>
        <v>53</v>
      </c>
      <c r="L27" s="228">
        <f t="shared" si="28"/>
        <v>4</v>
      </c>
      <c r="M27" s="228">
        <f t="shared" si="28"/>
        <v>9</v>
      </c>
      <c r="N27" s="228">
        <f t="shared" si="28"/>
        <v>13</v>
      </c>
      <c r="O27" s="228">
        <f t="shared" si="28"/>
        <v>0</v>
      </c>
      <c r="P27" s="228">
        <f t="shared" si="28"/>
        <v>0</v>
      </c>
      <c r="Q27" s="228">
        <f t="shared" si="28"/>
        <v>0</v>
      </c>
      <c r="R27" s="228">
        <f t="shared" si="28"/>
        <v>4</v>
      </c>
      <c r="S27" s="228">
        <f t="shared" si="28"/>
        <v>9</v>
      </c>
      <c r="T27" s="228">
        <f t="shared" si="28"/>
        <v>13</v>
      </c>
      <c r="U27" s="228">
        <f t="shared" si="28"/>
        <v>31</v>
      </c>
      <c r="V27" s="228">
        <f t="shared" si="28"/>
        <v>35</v>
      </c>
      <c r="W27" s="228">
        <f t="shared" si="28"/>
        <v>66</v>
      </c>
    </row>
    <row r="28" spans="1:23" s="214" customFormat="1" ht="22.5" customHeight="1" thickBot="1" thickTop="1">
      <c r="A28" s="679" t="s">
        <v>74</v>
      </c>
      <c r="B28" s="680"/>
      <c r="C28" s="103">
        <f aca="true" t="shared" si="29" ref="C28:W28">SUM(C19,C23,C27)</f>
        <v>96</v>
      </c>
      <c r="D28" s="103">
        <f t="shared" si="29"/>
        <v>217</v>
      </c>
      <c r="E28" s="103">
        <f t="shared" si="29"/>
        <v>313</v>
      </c>
      <c r="F28" s="103">
        <f t="shared" si="29"/>
        <v>268</v>
      </c>
      <c r="G28" s="103">
        <f t="shared" si="29"/>
        <v>588</v>
      </c>
      <c r="H28" s="103">
        <f t="shared" si="29"/>
        <v>856</v>
      </c>
      <c r="I28" s="103">
        <f t="shared" si="29"/>
        <v>364</v>
      </c>
      <c r="J28" s="103">
        <f t="shared" si="29"/>
        <v>805</v>
      </c>
      <c r="K28" s="628">
        <f t="shared" si="29"/>
        <v>1169</v>
      </c>
      <c r="L28" s="103">
        <f t="shared" si="29"/>
        <v>37</v>
      </c>
      <c r="M28" s="103">
        <f t="shared" si="29"/>
        <v>61</v>
      </c>
      <c r="N28" s="103">
        <f t="shared" si="29"/>
        <v>98</v>
      </c>
      <c r="O28" s="103">
        <f t="shared" si="29"/>
        <v>26</v>
      </c>
      <c r="P28" s="103">
        <f t="shared" si="29"/>
        <v>32</v>
      </c>
      <c r="Q28" s="103">
        <f t="shared" si="29"/>
        <v>58</v>
      </c>
      <c r="R28" s="103">
        <f t="shared" si="29"/>
        <v>63</v>
      </c>
      <c r="S28" s="103">
        <f t="shared" si="29"/>
        <v>93</v>
      </c>
      <c r="T28" s="627">
        <f t="shared" si="29"/>
        <v>156</v>
      </c>
      <c r="U28" s="103">
        <f t="shared" si="29"/>
        <v>427</v>
      </c>
      <c r="V28" s="103">
        <f t="shared" si="29"/>
        <v>898</v>
      </c>
      <c r="W28" s="627">
        <f t="shared" si="29"/>
        <v>1325</v>
      </c>
    </row>
    <row r="29" spans="1:23" s="214" customFormat="1" ht="21.75" customHeight="1" thickBot="1" thickTop="1">
      <c r="A29" s="679" t="s">
        <v>7</v>
      </c>
      <c r="B29" s="680"/>
      <c r="C29" s="201">
        <f aca="true" t="shared" si="30" ref="C29:W29">SUM(C16,C28)</f>
        <v>2336</v>
      </c>
      <c r="D29" s="201">
        <f t="shared" si="30"/>
        <v>6362</v>
      </c>
      <c r="E29" s="201">
        <f t="shared" si="30"/>
        <v>8698</v>
      </c>
      <c r="F29" s="201">
        <f t="shared" si="30"/>
        <v>485</v>
      </c>
      <c r="G29" s="201">
        <f t="shared" si="30"/>
        <v>1141</v>
      </c>
      <c r="H29" s="201">
        <f t="shared" si="30"/>
        <v>1626</v>
      </c>
      <c r="I29" s="201">
        <f t="shared" si="30"/>
        <v>2821</v>
      </c>
      <c r="J29" s="201">
        <f t="shared" si="30"/>
        <v>7503</v>
      </c>
      <c r="K29" s="629">
        <f t="shared" si="30"/>
        <v>10324</v>
      </c>
      <c r="L29" s="203">
        <f t="shared" si="30"/>
        <v>623</v>
      </c>
      <c r="M29" s="201">
        <f t="shared" si="30"/>
        <v>1939</v>
      </c>
      <c r="N29" s="201">
        <f t="shared" si="30"/>
        <v>2562</v>
      </c>
      <c r="O29" s="201">
        <f t="shared" si="30"/>
        <v>44</v>
      </c>
      <c r="P29" s="201">
        <f t="shared" si="30"/>
        <v>44</v>
      </c>
      <c r="Q29" s="201">
        <f t="shared" si="30"/>
        <v>88</v>
      </c>
      <c r="R29" s="201">
        <f t="shared" si="30"/>
        <v>667</v>
      </c>
      <c r="S29" s="201">
        <f t="shared" si="30"/>
        <v>1983</v>
      </c>
      <c r="T29" s="630">
        <f t="shared" si="30"/>
        <v>2650</v>
      </c>
      <c r="U29" s="201">
        <f t="shared" si="30"/>
        <v>3488</v>
      </c>
      <c r="V29" s="201">
        <f t="shared" si="30"/>
        <v>9486</v>
      </c>
      <c r="W29" s="630">
        <f t="shared" si="30"/>
        <v>12974</v>
      </c>
    </row>
    <row r="30" ht="19.5" thickTop="1"/>
  </sheetData>
  <sheetProtection/>
  <mergeCells count="13">
    <mergeCell ref="A28:B28"/>
    <mergeCell ref="A29:B29"/>
    <mergeCell ref="A1:W1"/>
    <mergeCell ref="C3:K3"/>
    <mergeCell ref="L3:T3"/>
    <mergeCell ref="U3:W4"/>
    <mergeCell ref="C4:E4"/>
    <mergeCell ref="F4:H4"/>
    <mergeCell ref="I4:K4"/>
    <mergeCell ref="L4:N4"/>
    <mergeCell ref="O4:Q4"/>
    <mergeCell ref="R4:T4"/>
    <mergeCell ref="A16:B16"/>
  </mergeCells>
  <printOptions horizontalCentered="1"/>
  <pageMargins left="0.1968503937007874" right="0.1968503937007874" top="0.1968503937007874" bottom="0.1968503937007874" header="0.5118110236220472" footer="0"/>
  <pageSetup firstPageNumber="14" useFirstPageNumber="1" horizontalDpi="600" verticalDpi="600" orientation="landscape" paperSize="9" r:id="rId1"/>
  <headerFooter alignWithMargins="0">
    <oddFooter>&amp;L&amp;12งานทะเบียนนิสิตและบริการการศึกษา&amp;C&amp;12หน้าที่  &amp;P&amp;R&amp;12ข้อมูล ณ วันที่ 27  สิงหาคม  2557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theme="6" tint="0.5999900102615356"/>
  </sheetPr>
  <dimension ref="A1:BJ324"/>
  <sheetViews>
    <sheetView showGridLines="0" zoomScalePageLayoutView="0" workbookViewId="0" topLeftCell="A1">
      <pane xSplit="1" ySplit="5" topLeftCell="B18" activePane="bottomRight" state="frozen"/>
      <selection pane="topLeft" activeCell="A1" sqref="A1"/>
      <selection pane="topRight" activeCell="B1" sqref="B1"/>
      <selection pane="bottomLeft" activeCell="A6" sqref="A6"/>
      <selection pane="bottomRight" activeCell="A4" sqref="A4"/>
    </sheetView>
  </sheetViews>
  <sheetFormatPr defaultColWidth="9.00390625" defaultRowHeight="24"/>
  <cols>
    <col min="1" max="1" width="18.50390625" style="250" bestFit="1" customWidth="1"/>
    <col min="2" max="2" width="5.25390625" style="234" customWidth="1"/>
    <col min="3" max="3" width="5.25390625" style="234" bestFit="1" customWidth="1"/>
    <col min="4" max="4" width="6.00390625" style="234" bestFit="1" customWidth="1"/>
    <col min="5" max="10" width="4.125" style="234" customWidth="1"/>
    <col min="11" max="13" width="3.625" style="234" customWidth="1"/>
    <col min="14" max="15" width="3.875" style="234" customWidth="1"/>
    <col min="16" max="16" width="4.25390625" style="234" bestFit="1" customWidth="1"/>
    <col min="17" max="18" width="4.125" style="622" customWidth="1"/>
    <col min="19" max="19" width="5.00390625" style="622" customWidth="1"/>
    <col min="20" max="22" width="4.00390625" style="622" customWidth="1"/>
    <col min="23" max="24" width="4.00390625" style="234" customWidth="1"/>
    <col min="25" max="25" width="4.125" style="234" customWidth="1"/>
    <col min="26" max="26" width="5.50390625" style="234" bestFit="1" customWidth="1"/>
    <col min="27" max="28" width="6.00390625" style="234" bestFit="1" customWidth="1"/>
    <col min="29" max="45" width="4.125" style="234" customWidth="1"/>
    <col min="46" max="62" width="9.00390625" style="234" customWidth="1"/>
    <col min="63" max="16384" width="9.00390625" style="10" customWidth="1"/>
  </cols>
  <sheetData>
    <row r="1" spans="1:28" ht="23.25">
      <c r="A1" s="668" t="s">
        <v>304</v>
      </c>
      <c r="B1" s="668"/>
      <c r="C1" s="668"/>
      <c r="D1" s="668"/>
      <c r="E1" s="668"/>
      <c r="F1" s="668"/>
      <c r="G1" s="668"/>
      <c r="H1" s="668"/>
      <c r="I1" s="668"/>
      <c r="J1" s="668"/>
      <c r="K1" s="668"/>
      <c r="L1" s="668"/>
      <c r="M1" s="668"/>
      <c r="N1" s="668"/>
      <c r="O1" s="668"/>
      <c r="P1" s="668"/>
      <c r="Q1" s="668"/>
      <c r="R1" s="668"/>
      <c r="S1" s="668"/>
      <c r="T1" s="668"/>
      <c r="U1" s="668"/>
      <c r="V1" s="668"/>
      <c r="W1" s="668"/>
      <c r="X1" s="668"/>
      <c r="Y1" s="668"/>
      <c r="Z1" s="668"/>
      <c r="AA1" s="668"/>
      <c r="AB1" s="668"/>
    </row>
    <row r="2" spans="1:28" ht="21">
      <c r="A2" s="686" t="s">
        <v>132</v>
      </c>
      <c r="B2" s="686"/>
      <c r="C2" s="686"/>
      <c r="D2" s="686"/>
      <c r="E2" s="686"/>
      <c r="F2" s="686"/>
      <c r="G2" s="686"/>
      <c r="H2" s="686"/>
      <c r="I2" s="686"/>
      <c r="J2" s="686"/>
      <c r="K2" s="686"/>
      <c r="L2" s="686"/>
      <c r="M2" s="686"/>
      <c r="N2" s="686"/>
      <c r="O2" s="686"/>
      <c r="P2" s="686"/>
      <c r="Q2" s="686"/>
      <c r="R2" s="686"/>
      <c r="S2" s="686"/>
      <c r="T2" s="686"/>
      <c r="U2" s="686"/>
      <c r="V2" s="686"/>
      <c r="W2" s="686"/>
      <c r="X2" s="686"/>
      <c r="Y2" s="686"/>
      <c r="Z2" s="686"/>
      <c r="AA2" s="686"/>
      <c r="AB2" s="686"/>
    </row>
    <row r="3" spans="1:28" ht="15" customHeight="1">
      <c r="A3" s="686"/>
      <c r="B3" s="686"/>
      <c r="C3" s="686"/>
      <c r="D3" s="686"/>
      <c r="E3" s="686"/>
      <c r="F3" s="686"/>
      <c r="G3" s="686"/>
      <c r="H3" s="686"/>
      <c r="I3" s="686"/>
      <c r="J3" s="686"/>
      <c r="K3" s="686"/>
      <c r="L3" s="686"/>
      <c r="M3" s="686"/>
      <c r="N3" s="686"/>
      <c r="O3" s="686"/>
      <c r="P3" s="686"/>
      <c r="Q3" s="686"/>
      <c r="R3" s="686"/>
      <c r="S3" s="686"/>
      <c r="T3" s="686"/>
      <c r="U3" s="686"/>
      <c r="V3" s="686"/>
      <c r="W3" s="686"/>
      <c r="X3" s="686"/>
      <c r="Y3" s="686"/>
      <c r="Z3" s="686"/>
      <c r="AA3" s="686"/>
      <c r="AB3" s="686"/>
    </row>
    <row r="4" spans="1:62" s="214" customFormat="1" ht="18.75">
      <c r="A4" s="236" t="s">
        <v>80</v>
      </c>
      <c r="B4" s="685" t="s">
        <v>81</v>
      </c>
      <c r="C4" s="685"/>
      <c r="D4" s="685"/>
      <c r="E4" s="690" t="s">
        <v>92</v>
      </c>
      <c r="F4" s="690"/>
      <c r="G4" s="690"/>
      <c r="H4" s="690" t="s">
        <v>93</v>
      </c>
      <c r="I4" s="690"/>
      <c r="J4" s="690"/>
      <c r="K4" s="687" t="s">
        <v>131</v>
      </c>
      <c r="L4" s="688"/>
      <c r="M4" s="689"/>
      <c r="N4" s="685" t="s">
        <v>94</v>
      </c>
      <c r="O4" s="685"/>
      <c r="P4" s="685"/>
      <c r="Q4" s="691" t="s">
        <v>95</v>
      </c>
      <c r="R4" s="691"/>
      <c r="S4" s="691"/>
      <c r="T4" s="692" t="s">
        <v>432</v>
      </c>
      <c r="U4" s="693"/>
      <c r="V4" s="694"/>
      <c r="W4" s="685" t="s">
        <v>433</v>
      </c>
      <c r="X4" s="685"/>
      <c r="Y4" s="685"/>
      <c r="Z4" s="685" t="s">
        <v>7</v>
      </c>
      <c r="AA4" s="685"/>
      <c r="AB4" s="685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8"/>
      <c r="AO4" s="238"/>
      <c r="AP4" s="238"/>
      <c r="AQ4" s="238"/>
      <c r="AR4" s="238"/>
      <c r="AS4" s="238"/>
      <c r="AT4" s="238"/>
      <c r="AU4" s="238"/>
      <c r="AV4" s="238"/>
      <c r="AW4" s="238"/>
      <c r="AX4" s="238"/>
      <c r="AY4" s="238"/>
      <c r="AZ4" s="238"/>
      <c r="BA4" s="238"/>
      <c r="BB4" s="238"/>
      <c r="BC4" s="238"/>
      <c r="BD4" s="238"/>
      <c r="BE4" s="238"/>
      <c r="BF4" s="238"/>
      <c r="BG4" s="238"/>
      <c r="BH4" s="238"/>
      <c r="BI4" s="238"/>
      <c r="BJ4" s="238"/>
    </row>
    <row r="5" spans="1:62" s="214" customFormat="1" ht="18.75">
      <c r="A5" s="239"/>
      <c r="B5" s="240" t="s">
        <v>4</v>
      </c>
      <c r="C5" s="240" t="s">
        <v>5</v>
      </c>
      <c r="D5" s="240" t="s">
        <v>6</v>
      </c>
      <c r="E5" s="240" t="s">
        <v>4</v>
      </c>
      <c r="F5" s="240" t="s">
        <v>5</v>
      </c>
      <c r="G5" s="240" t="s">
        <v>6</v>
      </c>
      <c r="H5" s="240" t="s">
        <v>4</v>
      </c>
      <c r="I5" s="240" t="s">
        <v>5</v>
      </c>
      <c r="J5" s="240" t="s">
        <v>6</v>
      </c>
      <c r="K5" s="240" t="s">
        <v>4</v>
      </c>
      <c r="L5" s="240" t="s">
        <v>5</v>
      </c>
      <c r="M5" s="240" t="s">
        <v>6</v>
      </c>
      <c r="N5" s="240" t="s">
        <v>4</v>
      </c>
      <c r="O5" s="240" t="s">
        <v>5</v>
      </c>
      <c r="P5" s="240" t="s">
        <v>6</v>
      </c>
      <c r="Q5" s="617" t="s">
        <v>4</v>
      </c>
      <c r="R5" s="617" t="s">
        <v>5</v>
      </c>
      <c r="S5" s="617" t="s">
        <v>6</v>
      </c>
      <c r="T5" s="617" t="s">
        <v>4</v>
      </c>
      <c r="U5" s="617" t="s">
        <v>5</v>
      </c>
      <c r="V5" s="617" t="s">
        <v>6</v>
      </c>
      <c r="W5" s="240" t="s">
        <v>4</v>
      </c>
      <c r="X5" s="240" t="s">
        <v>5</v>
      </c>
      <c r="Y5" s="240" t="s">
        <v>6</v>
      </c>
      <c r="Z5" s="240" t="s">
        <v>4</v>
      </c>
      <c r="AA5" s="240" t="s">
        <v>5</v>
      </c>
      <c r="AB5" s="240" t="s">
        <v>6</v>
      </c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38"/>
      <c r="AO5" s="238"/>
      <c r="AP5" s="238"/>
      <c r="AQ5" s="238"/>
      <c r="AR5" s="238"/>
      <c r="AS5" s="238"/>
      <c r="AT5" s="238"/>
      <c r="AU5" s="238"/>
      <c r="AV5" s="238"/>
      <c r="AW5" s="238"/>
      <c r="AX5" s="238"/>
      <c r="AY5" s="238"/>
      <c r="AZ5" s="238"/>
      <c r="BA5" s="238"/>
      <c r="BB5" s="238"/>
      <c r="BC5" s="238"/>
      <c r="BD5" s="238"/>
      <c r="BE5" s="238"/>
      <c r="BF5" s="238"/>
      <c r="BG5" s="238"/>
      <c r="BH5" s="238"/>
      <c r="BI5" s="238"/>
      <c r="BJ5" s="238"/>
    </row>
    <row r="6" spans="1:28" ht="21" customHeight="1">
      <c r="A6" s="241" t="s">
        <v>99</v>
      </c>
      <c r="B6" s="242"/>
      <c r="C6" s="242"/>
      <c r="D6" s="242"/>
      <c r="E6" s="242"/>
      <c r="F6" s="242"/>
      <c r="G6" s="242"/>
      <c r="H6" s="242"/>
      <c r="I6" s="242"/>
      <c r="J6" s="242"/>
      <c r="K6" s="242"/>
      <c r="L6" s="242"/>
      <c r="M6" s="242"/>
      <c r="N6" s="242"/>
      <c r="O6" s="242"/>
      <c r="P6" s="242"/>
      <c r="Q6" s="618"/>
      <c r="R6" s="618"/>
      <c r="S6" s="618"/>
      <c r="T6" s="618"/>
      <c r="U6" s="618"/>
      <c r="V6" s="618"/>
      <c r="W6" s="242"/>
      <c r="X6" s="242"/>
      <c r="Y6" s="242"/>
      <c r="Z6" s="242"/>
      <c r="AA6" s="242"/>
      <c r="AB6" s="242"/>
    </row>
    <row r="7" spans="1:28" ht="21" customHeight="1">
      <c r="A7" s="542" t="s">
        <v>82</v>
      </c>
      <c r="B7" s="244">
        <f>SUM('ภาคปกติ 4,5 ปี'!Q20)</f>
        <v>565</v>
      </c>
      <c r="C7" s="244">
        <f>SUM('ภาคปกติ 4,5 ปี'!R20)</f>
        <v>1933</v>
      </c>
      <c r="D7" s="245">
        <f>SUM(B7:C7)</f>
        <v>2498</v>
      </c>
      <c r="E7" s="244">
        <v>0</v>
      </c>
      <c r="F7" s="244">
        <v>0</v>
      </c>
      <c r="G7" s="245">
        <f aca="true" t="shared" si="0" ref="G7:G13">SUM(E7:F7)</f>
        <v>0</v>
      </c>
      <c r="H7" s="244">
        <v>0</v>
      </c>
      <c r="I7" s="244">
        <v>0</v>
      </c>
      <c r="J7" s="245">
        <f aca="true" t="shared" si="1" ref="J7:J13">SUM(H7:I7)</f>
        <v>0</v>
      </c>
      <c r="K7" s="245">
        <v>0</v>
      </c>
      <c r="L7" s="245">
        <v>0</v>
      </c>
      <c r="M7" s="245">
        <f>SUM(K7:L7)</f>
        <v>0</v>
      </c>
      <c r="N7" s="244">
        <f>SUM('ป.โท สงขลา'!K8:K11)</f>
        <v>4</v>
      </c>
      <c r="O7" s="244">
        <f>SUM('ป.โท สงขลา'!L8:L11)</f>
        <v>13</v>
      </c>
      <c r="P7" s="245">
        <f aca="true" t="shared" si="2" ref="P7:P13">SUM(N7:O7)</f>
        <v>17</v>
      </c>
      <c r="Q7" s="619">
        <f>SUM('ป.โท สงขลา'!K45,'ป.โท สงขลา'!K47:K48)</f>
        <v>12</v>
      </c>
      <c r="R7" s="619">
        <f>SUM('ป.โท สงขลา'!L45,'ป.โท สงขลา'!L47:L48)</f>
        <v>15</v>
      </c>
      <c r="S7" s="620">
        <f>SUM(Q7:R7)</f>
        <v>27</v>
      </c>
      <c r="T7" s="244">
        <f>SUM('ป.โท สงขลา'!K86)</f>
        <v>5</v>
      </c>
      <c r="U7" s="244">
        <f>SUM('ป.โท สงขลา'!L86)</f>
        <v>10</v>
      </c>
      <c r="V7" s="245">
        <f>SUM(T7:U7)</f>
        <v>15</v>
      </c>
      <c r="W7" s="244">
        <v>0</v>
      </c>
      <c r="X7" s="244">
        <v>0</v>
      </c>
      <c r="Y7" s="245">
        <f>SUM(W7:X7)</f>
        <v>0</v>
      </c>
      <c r="Z7" s="244">
        <f>SUM(B7,E7,H7,K7,N7,Q7,T7,W7)</f>
        <v>586</v>
      </c>
      <c r="AA7" s="244">
        <f>SUM(C7,F7,I7,L7,O7,R7,U7,X7)</f>
        <v>1971</v>
      </c>
      <c r="AB7" s="244">
        <f>SUM(D7,G7,J7,M7,P7,S7,V7,Y7)</f>
        <v>2557</v>
      </c>
    </row>
    <row r="8" spans="1:28" ht="21" customHeight="1">
      <c r="A8" s="542" t="s">
        <v>83</v>
      </c>
      <c r="B8" s="244">
        <v>0</v>
      </c>
      <c r="C8" s="244">
        <v>0</v>
      </c>
      <c r="D8" s="245">
        <f aca="true" t="shared" si="3" ref="D8:D13">SUM(B8:C8)</f>
        <v>0</v>
      </c>
      <c r="E8" s="244">
        <v>0</v>
      </c>
      <c r="F8" s="244">
        <v>0</v>
      </c>
      <c r="G8" s="245">
        <f t="shared" si="0"/>
        <v>0</v>
      </c>
      <c r="H8" s="244">
        <v>0</v>
      </c>
      <c r="I8" s="244">
        <v>0</v>
      </c>
      <c r="J8" s="245">
        <f t="shared" si="1"/>
        <v>0</v>
      </c>
      <c r="K8" s="245">
        <v>0</v>
      </c>
      <c r="L8" s="245">
        <v>0</v>
      </c>
      <c r="M8" s="245">
        <f aca="true" t="shared" si="4" ref="M8:M13">SUM(K8:L8)</f>
        <v>0</v>
      </c>
      <c r="N8" s="244">
        <f>SUM('ป.โท สงขลา'!K18:K20)</f>
        <v>2</v>
      </c>
      <c r="O8" s="244">
        <f>SUM('ป.โท สงขลา'!L18:L20)</f>
        <v>8</v>
      </c>
      <c r="P8" s="245">
        <f t="shared" si="2"/>
        <v>10</v>
      </c>
      <c r="Q8" s="619">
        <f>SUM('ป.โท สงขลา'!K56)</f>
        <v>1</v>
      </c>
      <c r="R8" s="619">
        <f>SUM('ป.โท สงขลา'!L56)</f>
        <v>0</v>
      </c>
      <c r="S8" s="620">
        <f aca="true" t="shared" si="5" ref="S8:S13">SUM(Q8:R8)</f>
        <v>1</v>
      </c>
      <c r="T8" s="244">
        <v>0</v>
      </c>
      <c r="U8" s="244">
        <v>0</v>
      </c>
      <c r="V8" s="245">
        <f aca="true" t="shared" si="6" ref="V8:V19">SUM(T8:U8)</f>
        <v>0</v>
      </c>
      <c r="W8" s="244">
        <v>0</v>
      </c>
      <c r="X8" s="244">
        <v>0</v>
      </c>
      <c r="Y8" s="245">
        <f aca="true" t="shared" si="7" ref="Y8:Y13">SUM(W8:X8)</f>
        <v>0</v>
      </c>
      <c r="Z8" s="244">
        <f aca="true" t="shared" si="8" ref="Z8:Z13">SUM(B8,E8,H8,K8,N8,Q8,T8,W8)</f>
        <v>3</v>
      </c>
      <c r="AA8" s="244">
        <f aca="true" t="shared" si="9" ref="AA8:AA13">SUM(C8,F8,I8,L8,O8,R8,U8,X8)</f>
        <v>8</v>
      </c>
      <c r="AB8" s="244">
        <f aca="true" t="shared" si="10" ref="AB8:AB13">SUM(D8,G8,J8,M8,P8,S8,V8,Y8)</f>
        <v>11</v>
      </c>
    </row>
    <row r="9" spans="1:28" ht="21" customHeight="1">
      <c r="A9" s="542" t="s">
        <v>84</v>
      </c>
      <c r="B9" s="244">
        <f>SUM('ภาคปกติ 4,5 ปี'!Q30,'ภาคปกติ 4,5 ปี'!Q49,'ภาคปกติ 4,5 ปี'!Q67)</f>
        <v>617</v>
      </c>
      <c r="C9" s="244">
        <f>SUM('ภาคปกติ 4,5 ปี'!R30,'ภาคปกติ 4,5 ปี'!R49,'ภาคปกติ 4,5 ปี'!R67)</f>
        <v>2008</v>
      </c>
      <c r="D9" s="245">
        <f t="shared" si="3"/>
        <v>2625</v>
      </c>
      <c r="E9" s="244">
        <v>0</v>
      </c>
      <c r="F9" s="244">
        <v>0</v>
      </c>
      <c r="G9" s="245">
        <f t="shared" si="0"/>
        <v>0</v>
      </c>
      <c r="H9" s="244">
        <v>0</v>
      </c>
      <c r="I9" s="244">
        <v>0</v>
      </c>
      <c r="J9" s="245">
        <f t="shared" si="1"/>
        <v>0</v>
      </c>
      <c r="K9" s="245">
        <f>SUM('ป.โท สงขลา'!K109)</f>
        <v>9</v>
      </c>
      <c r="L9" s="245">
        <f>SUM('ป.โท สงขลา'!L109)</f>
        <v>15</v>
      </c>
      <c r="M9" s="245">
        <f t="shared" si="4"/>
        <v>24</v>
      </c>
      <c r="N9" s="244">
        <f>SUM('ป.โท สงขลา'!K7,'ป.โท สงขลา'!K27,'ป.โท สงขลา'!K28,'ป.โท สงขลา'!K30:K34)</f>
        <v>59</v>
      </c>
      <c r="O9" s="244">
        <f>SUM('ป.โท สงขลา'!L7,'ป.โท สงขลา'!L27,'ป.โท สงขลา'!L28,'ป.โท สงขลา'!L30:L34)</f>
        <v>164</v>
      </c>
      <c r="P9" s="245">
        <f t="shared" si="2"/>
        <v>223</v>
      </c>
      <c r="Q9" s="619">
        <f>SUM('ป.โท สงขลา'!K46,'ป.โท สงขลา'!K64:K71,'ป.โท สงขลา'!K73:K76)</f>
        <v>205</v>
      </c>
      <c r="R9" s="619">
        <f>SUM('ป.โท สงขลา'!L46,'ป.โท สงขลา'!L64:L71,'ป.โท สงขลา'!L73:L76)</f>
        <v>454</v>
      </c>
      <c r="S9" s="620">
        <f t="shared" si="5"/>
        <v>659</v>
      </c>
      <c r="T9" s="244">
        <v>0</v>
      </c>
      <c r="U9" s="244">
        <v>0</v>
      </c>
      <c r="V9" s="245">
        <f t="shared" si="6"/>
        <v>0</v>
      </c>
      <c r="W9" s="244">
        <f>SUM('ป.โท สงขลา'!K97)</f>
        <v>2</v>
      </c>
      <c r="X9" s="244">
        <f>SUM('ป.โท สงขลา'!L97)</f>
        <v>6</v>
      </c>
      <c r="Y9" s="245">
        <f t="shared" si="7"/>
        <v>8</v>
      </c>
      <c r="Z9" s="244">
        <f t="shared" si="8"/>
        <v>892</v>
      </c>
      <c r="AA9" s="244">
        <f t="shared" si="9"/>
        <v>2647</v>
      </c>
      <c r="AB9" s="244">
        <f t="shared" si="10"/>
        <v>3539</v>
      </c>
    </row>
    <row r="10" spans="1:28" ht="21" customHeight="1">
      <c r="A10" s="542" t="s">
        <v>85</v>
      </c>
      <c r="B10" s="244">
        <f>SUM('ภาคปกติ 4,5 ปี'!Q83)</f>
        <v>277</v>
      </c>
      <c r="C10" s="244">
        <f>SUM('ภาคปกติ 4,5 ปี'!R83)</f>
        <v>218</v>
      </c>
      <c r="D10" s="245">
        <f t="shared" si="3"/>
        <v>495</v>
      </c>
      <c r="E10" s="244">
        <v>0</v>
      </c>
      <c r="F10" s="244">
        <v>0</v>
      </c>
      <c r="G10" s="245">
        <f t="shared" si="0"/>
        <v>0</v>
      </c>
      <c r="H10" s="244">
        <v>0</v>
      </c>
      <c r="I10" s="244">
        <v>0</v>
      </c>
      <c r="J10" s="245">
        <f t="shared" si="1"/>
        <v>0</v>
      </c>
      <c r="K10" s="245">
        <v>0</v>
      </c>
      <c r="L10" s="245">
        <v>0</v>
      </c>
      <c r="M10" s="245">
        <f t="shared" si="4"/>
        <v>0</v>
      </c>
      <c r="N10" s="244">
        <v>0</v>
      </c>
      <c r="O10" s="244">
        <v>0</v>
      </c>
      <c r="P10" s="245">
        <f t="shared" si="2"/>
        <v>0</v>
      </c>
      <c r="Q10" s="619">
        <v>0</v>
      </c>
      <c r="R10" s="619">
        <v>0</v>
      </c>
      <c r="S10" s="620">
        <f t="shared" si="5"/>
        <v>0</v>
      </c>
      <c r="T10" s="244">
        <v>0</v>
      </c>
      <c r="U10" s="244">
        <v>0</v>
      </c>
      <c r="V10" s="245">
        <f t="shared" si="6"/>
        <v>0</v>
      </c>
      <c r="W10" s="244">
        <v>0</v>
      </c>
      <c r="X10" s="244">
        <v>0</v>
      </c>
      <c r="Y10" s="245">
        <f t="shared" si="7"/>
        <v>0</v>
      </c>
      <c r="Z10" s="244">
        <f t="shared" si="8"/>
        <v>277</v>
      </c>
      <c r="AA10" s="244">
        <f t="shared" si="9"/>
        <v>218</v>
      </c>
      <c r="AB10" s="244">
        <f t="shared" si="10"/>
        <v>495</v>
      </c>
    </row>
    <row r="11" spans="1:28" ht="21" customHeight="1">
      <c r="A11" s="542" t="s">
        <v>86</v>
      </c>
      <c r="B11" s="244">
        <f>SUM('ภาคปกติ 4,5 ปี'!Q98)</f>
        <v>329</v>
      </c>
      <c r="C11" s="244">
        <f>SUM('ภาคปกติ 4,5 ปี'!R98)</f>
        <v>1232</v>
      </c>
      <c r="D11" s="245">
        <f t="shared" si="3"/>
        <v>1561</v>
      </c>
      <c r="E11" s="244">
        <f>SUM('ปกติสมทบ 2 ปี'!K12,'ปกติสมทบ 2 ปี'!K27)</f>
        <v>96</v>
      </c>
      <c r="F11" s="244">
        <f>SUM('ปกติสมทบ 2 ปี'!L12,'ปกติสมทบ 2 ปี'!L27)</f>
        <v>771</v>
      </c>
      <c r="G11" s="245">
        <f t="shared" si="0"/>
        <v>867</v>
      </c>
      <c r="H11" s="244">
        <v>0</v>
      </c>
      <c r="I11" s="244">
        <v>0</v>
      </c>
      <c r="J11" s="245">
        <f t="shared" si="1"/>
        <v>0</v>
      </c>
      <c r="K11" s="245">
        <v>0</v>
      </c>
      <c r="L11" s="245">
        <v>0</v>
      </c>
      <c r="M11" s="245">
        <f t="shared" si="4"/>
        <v>0</v>
      </c>
      <c r="N11" s="244">
        <f>SUM('ป.โท สงขลา'!K15)</f>
        <v>1</v>
      </c>
      <c r="O11" s="244">
        <f>SUM('ป.โท สงขลา'!L15)</f>
        <v>1</v>
      </c>
      <c r="P11" s="245">
        <f t="shared" si="2"/>
        <v>2</v>
      </c>
      <c r="Q11" s="619">
        <f>SUM('ป.โท สงขลา'!K53)</f>
        <v>16</v>
      </c>
      <c r="R11" s="619">
        <f>SUM('ป.โท สงขลา'!L53)</f>
        <v>48</v>
      </c>
      <c r="S11" s="620">
        <f t="shared" si="5"/>
        <v>64</v>
      </c>
      <c r="T11" s="244">
        <v>0</v>
      </c>
      <c r="U11" s="244">
        <v>0</v>
      </c>
      <c r="V11" s="245">
        <f t="shared" si="6"/>
        <v>0</v>
      </c>
      <c r="W11" s="244">
        <v>0</v>
      </c>
      <c r="X11" s="244">
        <v>0</v>
      </c>
      <c r="Y11" s="245">
        <f t="shared" si="7"/>
        <v>0</v>
      </c>
      <c r="Z11" s="244">
        <f t="shared" si="8"/>
        <v>442</v>
      </c>
      <c r="AA11" s="244">
        <f t="shared" si="9"/>
        <v>2052</v>
      </c>
      <c r="AB11" s="244">
        <f t="shared" si="10"/>
        <v>2494</v>
      </c>
    </row>
    <row r="12" spans="1:28" ht="21" customHeight="1">
      <c r="A12" s="542" t="s">
        <v>24</v>
      </c>
      <c r="B12" s="244">
        <f>SUM('ภาคปกติ 4,5 ปี'!Q108)</f>
        <v>399</v>
      </c>
      <c r="C12" s="244">
        <f>SUM('ภาคปกติ 4,5 ปี'!R108)</f>
        <v>423</v>
      </c>
      <c r="D12" s="245">
        <f t="shared" si="3"/>
        <v>822</v>
      </c>
      <c r="E12" s="244">
        <v>0</v>
      </c>
      <c r="F12" s="244">
        <v>0</v>
      </c>
      <c r="G12" s="245">
        <f t="shared" si="0"/>
        <v>0</v>
      </c>
      <c r="H12" s="244">
        <f>SUM('นิติสมทบ 3 ปี'!N9)+'นิติสมทบ 4 ปี'!Q9</f>
        <v>174</v>
      </c>
      <c r="I12" s="244">
        <f>SUM('นิติสมทบ 3 ปี'!O9)+'นิติสมทบ 4 ปี'!R9</f>
        <v>113</v>
      </c>
      <c r="J12" s="245">
        <f t="shared" si="1"/>
        <v>287</v>
      </c>
      <c r="K12" s="245">
        <v>0</v>
      </c>
      <c r="L12" s="245">
        <v>0</v>
      </c>
      <c r="M12" s="245">
        <f t="shared" si="4"/>
        <v>0</v>
      </c>
      <c r="N12" s="244">
        <v>0</v>
      </c>
      <c r="O12" s="244">
        <v>0</v>
      </c>
      <c r="P12" s="245">
        <f t="shared" si="2"/>
        <v>0</v>
      </c>
      <c r="Q12" s="619">
        <v>0</v>
      </c>
      <c r="R12" s="619">
        <v>0</v>
      </c>
      <c r="S12" s="620">
        <f t="shared" si="5"/>
        <v>0</v>
      </c>
      <c r="T12" s="244">
        <v>0</v>
      </c>
      <c r="U12" s="244">
        <v>0</v>
      </c>
      <c r="V12" s="245">
        <f t="shared" si="6"/>
        <v>0</v>
      </c>
      <c r="W12" s="244">
        <v>0</v>
      </c>
      <c r="X12" s="244">
        <v>0</v>
      </c>
      <c r="Y12" s="245">
        <f t="shared" si="7"/>
        <v>0</v>
      </c>
      <c r="Z12" s="244">
        <f t="shared" si="8"/>
        <v>573</v>
      </c>
      <c r="AA12" s="244">
        <f t="shared" si="9"/>
        <v>536</v>
      </c>
      <c r="AB12" s="244">
        <f t="shared" si="10"/>
        <v>1109</v>
      </c>
    </row>
    <row r="13" spans="1:28" ht="21" customHeight="1">
      <c r="A13" s="542" t="s">
        <v>101</v>
      </c>
      <c r="B13" s="244">
        <v>0</v>
      </c>
      <c r="C13" s="244">
        <v>0</v>
      </c>
      <c r="D13" s="245">
        <f t="shared" si="3"/>
        <v>0</v>
      </c>
      <c r="E13" s="244">
        <v>0</v>
      </c>
      <c r="F13" s="244">
        <v>0</v>
      </c>
      <c r="G13" s="245">
        <f t="shared" si="0"/>
        <v>0</v>
      </c>
      <c r="H13" s="244" t="s">
        <v>77</v>
      </c>
      <c r="I13" s="244" t="s">
        <v>77</v>
      </c>
      <c r="J13" s="245">
        <f t="shared" si="1"/>
        <v>0</v>
      </c>
      <c r="K13" s="245">
        <v>0</v>
      </c>
      <c r="L13" s="245">
        <v>0</v>
      </c>
      <c r="M13" s="245">
        <f t="shared" si="4"/>
        <v>0</v>
      </c>
      <c r="N13" s="244">
        <f>SUM('ป.โท สงขลา'!K12,'ป.โท สงขลา'!K29)</f>
        <v>5</v>
      </c>
      <c r="O13" s="244">
        <f>SUM('ป.โท สงขลา'!L12,'ป.โท สงขลา'!L29)</f>
        <v>11</v>
      </c>
      <c r="P13" s="245">
        <f t="shared" si="2"/>
        <v>16</v>
      </c>
      <c r="Q13" s="619">
        <f>SUM('ป.โท สงขลา'!K49,'ป.โท สงขลา'!K72)</f>
        <v>23</v>
      </c>
      <c r="R13" s="619">
        <f>SUM('ป.โท สงขลา'!L49,'ป.โท สงขลา'!L72)</f>
        <v>50</v>
      </c>
      <c r="S13" s="620">
        <f t="shared" si="5"/>
        <v>73</v>
      </c>
      <c r="T13" s="244">
        <f>SUM('ป.โท สงขลา'!K87:K88)</f>
        <v>20</v>
      </c>
      <c r="U13" s="244">
        <f>SUM('ป.โท สงขลา'!L87:L88)</f>
        <v>10</v>
      </c>
      <c r="V13" s="245">
        <f t="shared" si="6"/>
        <v>30</v>
      </c>
      <c r="W13" s="244">
        <v>0</v>
      </c>
      <c r="X13" s="244">
        <v>0</v>
      </c>
      <c r="Y13" s="245">
        <f t="shared" si="7"/>
        <v>0</v>
      </c>
      <c r="Z13" s="244">
        <f t="shared" si="8"/>
        <v>48</v>
      </c>
      <c r="AA13" s="244">
        <f t="shared" si="9"/>
        <v>71</v>
      </c>
      <c r="AB13" s="244">
        <f t="shared" si="10"/>
        <v>119</v>
      </c>
    </row>
    <row r="14" spans="1:28" ht="23.25" customHeight="1">
      <c r="A14" s="623" t="s">
        <v>87</v>
      </c>
      <c r="B14" s="247">
        <f aca="true" t="shared" si="11" ref="B14:AB14">SUM(B7:B13)</f>
        <v>2187</v>
      </c>
      <c r="C14" s="247">
        <f t="shared" si="11"/>
        <v>5814</v>
      </c>
      <c r="D14" s="247">
        <f t="shared" si="11"/>
        <v>8001</v>
      </c>
      <c r="E14" s="247">
        <f t="shared" si="11"/>
        <v>96</v>
      </c>
      <c r="F14" s="247">
        <f t="shared" si="11"/>
        <v>771</v>
      </c>
      <c r="G14" s="247">
        <f t="shared" si="11"/>
        <v>867</v>
      </c>
      <c r="H14" s="247">
        <f t="shared" si="11"/>
        <v>174</v>
      </c>
      <c r="I14" s="247">
        <f t="shared" si="11"/>
        <v>113</v>
      </c>
      <c r="J14" s="247">
        <f t="shared" si="11"/>
        <v>287</v>
      </c>
      <c r="K14" s="247">
        <f t="shared" si="11"/>
        <v>9</v>
      </c>
      <c r="L14" s="247">
        <f t="shared" si="11"/>
        <v>15</v>
      </c>
      <c r="M14" s="247">
        <f t="shared" si="11"/>
        <v>24</v>
      </c>
      <c r="N14" s="247">
        <f t="shared" si="11"/>
        <v>71</v>
      </c>
      <c r="O14" s="247">
        <f t="shared" si="11"/>
        <v>197</v>
      </c>
      <c r="P14" s="247">
        <f t="shared" si="11"/>
        <v>268</v>
      </c>
      <c r="Q14" s="247">
        <f t="shared" si="11"/>
        <v>257</v>
      </c>
      <c r="R14" s="247">
        <f t="shared" si="11"/>
        <v>567</v>
      </c>
      <c r="S14" s="247">
        <f t="shared" si="11"/>
        <v>824</v>
      </c>
      <c r="T14" s="247">
        <f t="shared" si="11"/>
        <v>25</v>
      </c>
      <c r="U14" s="247">
        <f t="shared" si="11"/>
        <v>20</v>
      </c>
      <c r="V14" s="247">
        <f t="shared" si="11"/>
        <v>45</v>
      </c>
      <c r="W14" s="247">
        <f t="shared" si="11"/>
        <v>2</v>
      </c>
      <c r="X14" s="247">
        <f t="shared" si="11"/>
        <v>6</v>
      </c>
      <c r="Y14" s="247">
        <f t="shared" si="11"/>
        <v>8</v>
      </c>
      <c r="Z14" s="247">
        <f t="shared" si="11"/>
        <v>2821</v>
      </c>
      <c r="AA14" s="247">
        <f t="shared" si="11"/>
        <v>7503</v>
      </c>
      <c r="AB14" s="247">
        <f t="shared" si="11"/>
        <v>10324</v>
      </c>
    </row>
    <row r="15" spans="1:28" ht="23.25" customHeight="1">
      <c r="A15" s="624" t="s">
        <v>100</v>
      </c>
      <c r="B15" s="244"/>
      <c r="C15" s="244"/>
      <c r="D15" s="244"/>
      <c r="E15" s="244"/>
      <c r="F15" s="244"/>
      <c r="G15" s="244"/>
      <c r="H15" s="244"/>
      <c r="I15" s="244"/>
      <c r="J15" s="244"/>
      <c r="K15" s="244"/>
      <c r="L15" s="244"/>
      <c r="M15" s="244"/>
      <c r="N15" s="244"/>
      <c r="O15" s="244"/>
      <c r="P15" s="244"/>
      <c r="Q15" s="619"/>
      <c r="R15" s="619"/>
      <c r="S15" s="619"/>
      <c r="T15" s="619"/>
      <c r="U15" s="619"/>
      <c r="V15" s="619"/>
      <c r="W15" s="244"/>
      <c r="X15" s="244"/>
      <c r="Y15" s="244"/>
      <c r="Z15" s="244"/>
      <c r="AA15" s="244"/>
      <c r="AB15" s="244"/>
    </row>
    <row r="16" spans="1:28" ht="23.25" customHeight="1">
      <c r="A16" s="542" t="s">
        <v>83</v>
      </c>
      <c r="B16" s="244">
        <f>SUM('ป.ตรีพัทลุง'!Q20)</f>
        <v>239</v>
      </c>
      <c r="C16" s="244">
        <f>SUM('ป.ตรีพัทลุง'!R20)</f>
        <v>898</v>
      </c>
      <c r="D16" s="245">
        <f>SUM(B16:C16)</f>
        <v>1137</v>
      </c>
      <c r="E16" s="244">
        <v>0</v>
      </c>
      <c r="F16" s="244">
        <v>0</v>
      </c>
      <c r="G16" s="245">
        <f>SUM(E16:F16)</f>
        <v>0</v>
      </c>
      <c r="H16" s="244">
        <v>0</v>
      </c>
      <c r="I16" s="244">
        <v>0</v>
      </c>
      <c r="J16" s="245">
        <f>SUM(H16:I16)</f>
        <v>0</v>
      </c>
      <c r="K16" s="245">
        <v>0</v>
      </c>
      <c r="L16" s="245">
        <v>0</v>
      </c>
      <c r="M16" s="245">
        <f>SUM(K16:L16)</f>
        <v>0</v>
      </c>
      <c r="N16" s="244">
        <f>SUM('ป.โทพัทลุง'!K9:K15)</f>
        <v>24</v>
      </c>
      <c r="O16" s="244">
        <f>SUM('ป.โทพัทลุง'!L9:L15)</f>
        <v>41</v>
      </c>
      <c r="P16" s="245">
        <f>SUM(N16:O16)</f>
        <v>65</v>
      </c>
      <c r="Q16" s="619">
        <f>SUM('ป.โทพัทลุง'!K27:K28)</f>
        <v>10</v>
      </c>
      <c r="R16" s="619">
        <f>SUM('ป.โทพัทลุง'!L27:L28)</f>
        <v>10</v>
      </c>
      <c r="S16" s="620">
        <f>SUM(Q16:R16)</f>
        <v>20</v>
      </c>
      <c r="T16" s="620">
        <f>SUM('ป.โทพัทลุง'!K38)</f>
        <v>4</v>
      </c>
      <c r="U16" s="620">
        <f>SUM('ป.โทพัทลุง'!L38)</f>
        <v>9</v>
      </c>
      <c r="V16" s="245">
        <f t="shared" si="6"/>
        <v>13</v>
      </c>
      <c r="W16" s="244">
        <v>0</v>
      </c>
      <c r="X16" s="244">
        <v>0</v>
      </c>
      <c r="Y16" s="245">
        <f>SUM(W16:X16)</f>
        <v>0</v>
      </c>
      <c r="Z16" s="244">
        <f aca="true" t="shared" si="12" ref="Z16:AB19">SUM(B16,E16,H16,K16,N16,Q16,T16,W16)</f>
        <v>277</v>
      </c>
      <c r="AA16" s="244">
        <f t="shared" si="12"/>
        <v>958</v>
      </c>
      <c r="AB16" s="244">
        <f t="shared" si="12"/>
        <v>1235</v>
      </c>
    </row>
    <row r="17" spans="1:28" ht="23.25" customHeight="1">
      <c r="A17" s="542" t="s">
        <v>88</v>
      </c>
      <c r="B17" s="244">
        <f>SUM('ป.ตรีพัทลุง'!Q33)</f>
        <v>78</v>
      </c>
      <c r="C17" s="244">
        <f>SUM('ป.ตรีพัทลุง'!R33)</f>
        <v>238</v>
      </c>
      <c r="D17" s="245">
        <f>SUM(B17:C17)</f>
        <v>316</v>
      </c>
      <c r="E17" s="244">
        <v>0</v>
      </c>
      <c r="F17" s="244">
        <v>0</v>
      </c>
      <c r="G17" s="245">
        <f>SUM(E17:F17)</f>
        <v>0</v>
      </c>
      <c r="H17" s="244">
        <v>0</v>
      </c>
      <c r="I17" s="244">
        <v>0</v>
      </c>
      <c r="J17" s="245">
        <f>SUM(H17:I17)</f>
        <v>0</v>
      </c>
      <c r="K17" s="245">
        <v>0</v>
      </c>
      <c r="L17" s="245">
        <v>0</v>
      </c>
      <c r="M17" s="245">
        <f>SUM(K17:L17)</f>
        <v>0</v>
      </c>
      <c r="N17" s="244">
        <f>SUM('ป.โทพัทลุง'!K7)</f>
        <v>7</v>
      </c>
      <c r="O17" s="244">
        <f>SUM('ป.โทพัทลุง'!L7)</f>
        <v>8</v>
      </c>
      <c r="P17" s="245">
        <f>SUM(N17:O17)</f>
        <v>15</v>
      </c>
      <c r="Q17" s="619">
        <f>SUM('ป.โทพัทลุง'!K25)</f>
        <v>9</v>
      </c>
      <c r="R17" s="619">
        <f>SUM('ป.โทพัทลุง'!L25)</f>
        <v>2</v>
      </c>
      <c r="S17" s="620">
        <f>SUM(Q17:R17)</f>
        <v>11</v>
      </c>
      <c r="T17" s="620">
        <v>0</v>
      </c>
      <c r="U17" s="620">
        <v>0</v>
      </c>
      <c r="V17" s="245">
        <f t="shared" si="6"/>
        <v>0</v>
      </c>
      <c r="W17" s="244">
        <v>0</v>
      </c>
      <c r="X17" s="244">
        <v>0</v>
      </c>
      <c r="Y17" s="245">
        <f>SUM(W17:X17)</f>
        <v>0</v>
      </c>
      <c r="Z17" s="244">
        <f t="shared" si="12"/>
        <v>94</v>
      </c>
      <c r="AA17" s="244">
        <f t="shared" si="12"/>
        <v>248</v>
      </c>
      <c r="AB17" s="244">
        <f t="shared" si="12"/>
        <v>342</v>
      </c>
    </row>
    <row r="18" spans="1:28" ht="23.25" customHeight="1">
      <c r="A18" s="542" t="s">
        <v>89</v>
      </c>
      <c r="B18" s="244">
        <f>SUM('ป.ตรีพัทลุง'!Q45)</f>
        <v>158</v>
      </c>
      <c r="C18" s="244">
        <f>SUM('ป.ตรีพัทลุง'!R45)</f>
        <v>618</v>
      </c>
      <c r="D18" s="245">
        <f>SUM(B18:C18)</f>
        <v>776</v>
      </c>
      <c r="E18" s="244">
        <v>0</v>
      </c>
      <c r="F18" s="244">
        <v>0</v>
      </c>
      <c r="G18" s="245">
        <f>SUM(E18:F18)</f>
        <v>0</v>
      </c>
      <c r="H18" s="244">
        <v>0</v>
      </c>
      <c r="I18" s="244">
        <v>0</v>
      </c>
      <c r="J18" s="245">
        <f>SUM(H18:I18)</f>
        <v>0</v>
      </c>
      <c r="K18" s="245">
        <v>0</v>
      </c>
      <c r="L18" s="245">
        <v>0</v>
      </c>
      <c r="M18" s="245">
        <f>SUM(K18:L18)</f>
        <v>0</v>
      </c>
      <c r="N18" s="244">
        <f>SUM('ป.โทพัทลุง'!K8)</f>
        <v>2</v>
      </c>
      <c r="O18" s="244">
        <f>SUM('ป.โทพัทลุง'!L8)</f>
        <v>3</v>
      </c>
      <c r="P18" s="245">
        <f>SUM(N18:O18)</f>
        <v>5</v>
      </c>
      <c r="Q18" s="619">
        <f>SUM('ป.โทพัทลุง'!K26)</f>
        <v>7</v>
      </c>
      <c r="R18" s="619">
        <f>SUM('ป.โทพัทลุง'!L26)</f>
        <v>20</v>
      </c>
      <c r="S18" s="620">
        <f>SUM(Q18:R18)</f>
        <v>27</v>
      </c>
      <c r="T18" s="620">
        <v>0</v>
      </c>
      <c r="U18" s="620">
        <v>0</v>
      </c>
      <c r="V18" s="245">
        <f t="shared" si="6"/>
        <v>0</v>
      </c>
      <c r="W18" s="244">
        <v>0</v>
      </c>
      <c r="X18" s="244">
        <v>0</v>
      </c>
      <c r="Y18" s="245">
        <f>SUM(W18:X18)</f>
        <v>0</v>
      </c>
      <c r="Z18" s="244">
        <f t="shared" si="12"/>
        <v>167</v>
      </c>
      <c r="AA18" s="244">
        <f t="shared" si="12"/>
        <v>641</v>
      </c>
      <c r="AB18" s="244">
        <f t="shared" si="12"/>
        <v>808</v>
      </c>
    </row>
    <row r="19" spans="1:28" ht="23.25" customHeight="1">
      <c r="A19" s="542" t="s">
        <v>24</v>
      </c>
      <c r="B19" s="244">
        <f>SUM('ป.ตรีพัทลุง'!Q55)</f>
        <v>111</v>
      </c>
      <c r="C19" s="244">
        <f>SUM('ป.ตรีพัทลุง'!R55)</f>
        <v>124</v>
      </c>
      <c r="D19" s="245">
        <f>SUM(B19:C19)</f>
        <v>235</v>
      </c>
      <c r="E19" s="244">
        <v>0</v>
      </c>
      <c r="F19" s="244">
        <v>0</v>
      </c>
      <c r="G19" s="245">
        <f>SUM(E19:F19)</f>
        <v>0</v>
      </c>
      <c r="H19" s="244">
        <f>SUM('ป.ตรีสมทบพัทลุง'!Q9,'ป.ตรีสมทบพัทลุง'!Q19)</f>
        <v>18</v>
      </c>
      <c r="I19" s="244">
        <f>SUM('ป.ตรีสมทบพัทลุง'!R9,'ป.ตรีสมทบพัทลุง'!R19)</f>
        <v>12</v>
      </c>
      <c r="J19" s="245">
        <f>SUM(H19:I19)</f>
        <v>30</v>
      </c>
      <c r="K19" s="245">
        <v>0</v>
      </c>
      <c r="L19" s="245">
        <v>0</v>
      </c>
      <c r="M19" s="245">
        <f>SUM(K19:L19)</f>
        <v>0</v>
      </c>
      <c r="N19" s="244">
        <v>0</v>
      </c>
      <c r="O19" s="244">
        <v>0</v>
      </c>
      <c r="P19" s="245">
        <f>SUM(N19:O19)</f>
        <v>0</v>
      </c>
      <c r="Q19" s="619">
        <v>0</v>
      </c>
      <c r="R19" s="619">
        <v>0</v>
      </c>
      <c r="S19" s="620">
        <f>SUM(Q19:R19)</f>
        <v>0</v>
      </c>
      <c r="T19" s="620">
        <v>0</v>
      </c>
      <c r="U19" s="620">
        <v>0</v>
      </c>
      <c r="V19" s="245">
        <f t="shared" si="6"/>
        <v>0</v>
      </c>
      <c r="W19" s="244">
        <v>0</v>
      </c>
      <c r="X19" s="244">
        <v>0</v>
      </c>
      <c r="Y19" s="245">
        <f>SUM(W19:X19)</f>
        <v>0</v>
      </c>
      <c r="Z19" s="244">
        <f t="shared" si="12"/>
        <v>129</v>
      </c>
      <c r="AA19" s="244">
        <f t="shared" si="12"/>
        <v>136</v>
      </c>
      <c r="AB19" s="244">
        <f t="shared" si="12"/>
        <v>265</v>
      </c>
    </row>
    <row r="20" spans="1:62" s="214" customFormat="1" ht="23.25" customHeight="1" thickBot="1">
      <c r="A20" s="623" t="s">
        <v>90</v>
      </c>
      <c r="B20" s="247">
        <f>SUM(B16:B19)</f>
        <v>586</v>
      </c>
      <c r="C20" s="247">
        <f aca="true" t="shared" si="13" ref="C20:AB20">SUM(C16:C19)</f>
        <v>1878</v>
      </c>
      <c r="D20" s="247">
        <f t="shared" si="13"/>
        <v>2464</v>
      </c>
      <c r="E20" s="247">
        <f t="shared" si="13"/>
        <v>0</v>
      </c>
      <c r="F20" s="247">
        <f t="shared" si="13"/>
        <v>0</v>
      </c>
      <c r="G20" s="247">
        <f t="shared" si="13"/>
        <v>0</v>
      </c>
      <c r="H20" s="247">
        <f t="shared" si="13"/>
        <v>18</v>
      </c>
      <c r="I20" s="247">
        <f t="shared" si="13"/>
        <v>12</v>
      </c>
      <c r="J20" s="247">
        <f t="shared" si="13"/>
        <v>30</v>
      </c>
      <c r="K20" s="247">
        <f t="shared" si="13"/>
        <v>0</v>
      </c>
      <c r="L20" s="247">
        <f t="shared" si="13"/>
        <v>0</v>
      </c>
      <c r="M20" s="247">
        <f t="shared" si="13"/>
        <v>0</v>
      </c>
      <c r="N20" s="247">
        <f t="shared" si="13"/>
        <v>33</v>
      </c>
      <c r="O20" s="247">
        <f t="shared" si="13"/>
        <v>52</v>
      </c>
      <c r="P20" s="247">
        <f t="shared" si="13"/>
        <v>85</v>
      </c>
      <c r="Q20" s="247">
        <f t="shared" si="13"/>
        <v>26</v>
      </c>
      <c r="R20" s="247">
        <f t="shared" si="13"/>
        <v>32</v>
      </c>
      <c r="S20" s="247">
        <f t="shared" si="13"/>
        <v>58</v>
      </c>
      <c r="T20" s="247">
        <f t="shared" si="13"/>
        <v>4</v>
      </c>
      <c r="U20" s="247">
        <f t="shared" si="13"/>
        <v>9</v>
      </c>
      <c r="V20" s="247">
        <f t="shared" si="13"/>
        <v>13</v>
      </c>
      <c r="W20" s="247">
        <f t="shared" si="13"/>
        <v>0</v>
      </c>
      <c r="X20" s="247">
        <f t="shared" si="13"/>
        <v>0</v>
      </c>
      <c r="Y20" s="247">
        <f t="shared" si="13"/>
        <v>0</v>
      </c>
      <c r="Z20" s="247">
        <f t="shared" si="13"/>
        <v>667</v>
      </c>
      <c r="AA20" s="247">
        <f t="shared" si="13"/>
        <v>1983</v>
      </c>
      <c r="AB20" s="247">
        <f t="shared" si="13"/>
        <v>2650</v>
      </c>
      <c r="AC20" s="238"/>
      <c r="AD20" s="238"/>
      <c r="AE20" s="238"/>
      <c r="AF20" s="238"/>
      <c r="AG20" s="238"/>
      <c r="AH20" s="238"/>
      <c r="AI20" s="238"/>
      <c r="AJ20" s="238"/>
      <c r="AK20" s="238"/>
      <c r="AL20" s="238"/>
      <c r="AM20" s="238"/>
      <c r="AN20" s="238"/>
      <c r="AO20" s="238"/>
      <c r="AP20" s="238"/>
      <c r="AQ20" s="238"/>
      <c r="AR20" s="238"/>
      <c r="AS20" s="238"/>
      <c r="AT20" s="238"/>
      <c r="AU20" s="238"/>
      <c r="AV20" s="238"/>
      <c r="AW20" s="238"/>
      <c r="AX20" s="238"/>
      <c r="AY20" s="238"/>
      <c r="AZ20" s="238"/>
      <c r="BA20" s="238"/>
      <c r="BB20" s="238"/>
      <c r="BC20" s="238"/>
      <c r="BD20" s="238"/>
      <c r="BE20" s="238"/>
      <c r="BF20" s="238"/>
      <c r="BG20" s="238"/>
      <c r="BH20" s="238"/>
      <c r="BI20" s="238"/>
      <c r="BJ20" s="238"/>
    </row>
    <row r="21" spans="1:62" s="214" customFormat="1" ht="23.25" customHeight="1" thickBot="1" thickTop="1">
      <c r="A21" s="248" t="s">
        <v>91</v>
      </c>
      <c r="B21" s="249">
        <f aca="true" t="shared" si="14" ref="B21:AB21">SUM(B14,B20)</f>
        <v>2773</v>
      </c>
      <c r="C21" s="249">
        <f t="shared" si="14"/>
        <v>7692</v>
      </c>
      <c r="D21" s="249">
        <f t="shared" si="14"/>
        <v>10465</v>
      </c>
      <c r="E21" s="249">
        <f t="shared" si="14"/>
        <v>96</v>
      </c>
      <c r="F21" s="249">
        <f t="shared" si="14"/>
        <v>771</v>
      </c>
      <c r="G21" s="249">
        <f t="shared" si="14"/>
        <v>867</v>
      </c>
      <c r="H21" s="249">
        <f t="shared" si="14"/>
        <v>192</v>
      </c>
      <c r="I21" s="249">
        <f t="shared" si="14"/>
        <v>125</v>
      </c>
      <c r="J21" s="249">
        <f t="shared" si="14"/>
        <v>317</v>
      </c>
      <c r="K21" s="249">
        <f t="shared" si="14"/>
        <v>9</v>
      </c>
      <c r="L21" s="249">
        <f t="shared" si="14"/>
        <v>15</v>
      </c>
      <c r="M21" s="249">
        <f t="shared" si="14"/>
        <v>24</v>
      </c>
      <c r="N21" s="249">
        <f t="shared" si="14"/>
        <v>104</v>
      </c>
      <c r="O21" s="249">
        <f t="shared" si="14"/>
        <v>249</v>
      </c>
      <c r="P21" s="249">
        <f t="shared" si="14"/>
        <v>353</v>
      </c>
      <c r="Q21" s="249">
        <f t="shared" si="14"/>
        <v>283</v>
      </c>
      <c r="R21" s="249">
        <f t="shared" si="14"/>
        <v>599</v>
      </c>
      <c r="S21" s="249">
        <f t="shared" si="14"/>
        <v>882</v>
      </c>
      <c r="T21" s="249">
        <f t="shared" si="14"/>
        <v>29</v>
      </c>
      <c r="U21" s="249">
        <f t="shared" si="14"/>
        <v>29</v>
      </c>
      <c r="V21" s="249">
        <f t="shared" si="14"/>
        <v>58</v>
      </c>
      <c r="W21" s="249">
        <f t="shared" si="14"/>
        <v>2</v>
      </c>
      <c r="X21" s="249">
        <f t="shared" si="14"/>
        <v>6</v>
      </c>
      <c r="Y21" s="249">
        <f t="shared" si="14"/>
        <v>8</v>
      </c>
      <c r="Z21" s="249">
        <f t="shared" si="14"/>
        <v>3488</v>
      </c>
      <c r="AA21" s="249">
        <f t="shared" si="14"/>
        <v>9486</v>
      </c>
      <c r="AB21" s="625">
        <f t="shared" si="14"/>
        <v>12974</v>
      </c>
      <c r="AC21" s="238"/>
      <c r="AD21" s="238"/>
      <c r="AE21" s="238"/>
      <c r="AF21" s="238"/>
      <c r="AG21" s="238"/>
      <c r="AH21" s="238"/>
      <c r="AI21" s="238"/>
      <c r="AJ21" s="238"/>
      <c r="AK21" s="238"/>
      <c r="AL21" s="238"/>
      <c r="AM21" s="238"/>
      <c r="AN21" s="238"/>
      <c r="AO21" s="238"/>
      <c r="AP21" s="238"/>
      <c r="AQ21" s="238"/>
      <c r="AR21" s="238"/>
      <c r="AS21" s="238"/>
      <c r="AT21" s="238"/>
      <c r="AU21" s="238"/>
      <c r="AV21" s="238"/>
      <c r="AW21" s="238"/>
      <c r="AX21" s="238"/>
      <c r="AY21" s="238"/>
      <c r="AZ21" s="238"/>
      <c r="BA21" s="238"/>
      <c r="BB21" s="238"/>
      <c r="BC21" s="238"/>
      <c r="BD21" s="238"/>
      <c r="BE21" s="238"/>
      <c r="BF21" s="238"/>
      <c r="BG21" s="238"/>
      <c r="BH21" s="238"/>
      <c r="BI21" s="238"/>
      <c r="BJ21" s="238"/>
    </row>
    <row r="22" spans="2:28" ht="19.5" thickTop="1">
      <c r="B22" s="251"/>
      <c r="C22" s="251"/>
      <c r="D22" s="251"/>
      <c r="E22" s="251"/>
      <c r="F22" s="251"/>
      <c r="G22" s="251"/>
      <c r="H22" s="251"/>
      <c r="I22" s="251"/>
      <c r="J22" s="251"/>
      <c r="K22" s="251"/>
      <c r="L22" s="251"/>
      <c r="M22" s="251"/>
      <c r="N22" s="251"/>
      <c r="O22" s="251"/>
      <c r="P22" s="251"/>
      <c r="Q22" s="621"/>
      <c r="R22" s="621"/>
      <c r="S22" s="621"/>
      <c r="T22" s="621"/>
      <c r="U22" s="621"/>
      <c r="V22" s="621"/>
      <c r="W22" s="251"/>
      <c r="X22" s="251"/>
      <c r="Y22" s="251"/>
      <c r="Z22" s="251"/>
      <c r="AA22" s="251"/>
      <c r="AB22" s="251"/>
    </row>
    <row r="23" spans="2:28" ht="18.75">
      <c r="B23" s="251"/>
      <c r="C23" s="251"/>
      <c r="D23" s="251"/>
      <c r="E23" s="251"/>
      <c r="F23" s="251"/>
      <c r="G23" s="251"/>
      <c r="H23" s="251"/>
      <c r="I23" s="251"/>
      <c r="J23" s="251"/>
      <c r="K23" s="251"/>
      <c r="L23" s="251"/>
      <c r="M23" s="251"/>
      <c r="N23" s="251"/>
      <c r="O23" s="251"/>
      <c r="P23" s="251"/>
      <c r="Q23" s="621"/>
      <c r="R23" s="621"/>
      <c r="S23" s="621"/>
      <c r="T23" s="621"/>
      <c r="U23" s="621"/>
      <c r="V23" s="621"/>
      <c r="W23" s="251"/>
      <c r="X23" s="251"/>
      <c r="Y23" s="251"/>
      <c r="Z23" s="251"/>
      <c r="AA23" s="251"/>
      <c r="AB23" s="251"/>
    </row>
    <row r="24" spans="2:28" ht="18.75">
      <c r="B24" s="251"/>
      <c r="C24" s="251"/>
      <c r="D24" s="251"/>
      <c r="E24" s="251"/>
      <c r="F24" s="251"/>
      <c r="G24" s="251"/>
      <c r="H24" s="251"/>
      <c r="I24" s="251"/>
      <c r="J24" s="251"/>
      <c r="K24" s="251"/>
      <c r="L24" s="251"/>
      <c r="M24" s="251"/>
      <c r="N24" s="251"/>
      <c r="O24" s="251"/>
      <c r="P24" s="251"/>
      <c r="Q24" s="621"/>
      <c r="R24" s="621"/>
      <c r="S24" s="621"/>
      <c r="T24" s="621"/>
      <c r="U24" s="621"/>
      <c r="V24" s="621"/>
      <c r="W24" s="251"/>
      <c r="X24" s="251"/>
      <c r="Y24" s="251"/>
      <c r="Z24" s="251"/>
      <c r="AA24" s="251"/>
      <c r="AB24" s="251"/>
    </row>
    <row r="25" spans="2:28" ht="18.75">
      <c r="B25" s="251"/>
      <c r="C25" s="251"/>
      <c r="D25" s="251"/>
      <c r="E25" s="251"/>
      <c r="F25" s="251"/>
      <c r="G25" s="251"/>
      <c r="H25" s="251"/>
      <c r="I25" s="251"/>
      <c r="J25" s="251"/>
      <c r="K25" s="251"/>
      <c r="L25" s="251"/>
      <c r="M25" s="251"/>
      <c r="N25" s="251"/>
      <c r="O25" s="251"/>
      <c r="P25" s="251"/>
      <c r="Q25" s="621"/>
      <c r="R25" s="621"/>
      <c r="S25" s="621"/>
      <c r="T25" s="621"/>
      <c r="U25" s="621"/>
      <c r="V25" s="621"/>
      <c r="W25" s="251"/>
      <c r="X25" s="251"/>
      <c r="Y25" s="251"/>
      <c r="Z25" s="251"/>
      <c r="AA25" s="251"/>
      <c r="AB25" s="251"/>
    </row>
    <row r="26" spans="2:28" ht="18.75">
      <c r="B26" s="251"/>
      <c r="C26" s="251"/>
      <c r="D26" s="251"/>
      <c r="E26" s="251"/>
      <c r="F26" s="251"/>
      <c r="G26" s="251"/>
      <c r="H26" s="251"/>
      <c r="I26" s="251"/>
      <c r="J26" s="251"/>
      <c r="K26" s="251"/>
      <c r="L26" s="251"/>
      <c r="M26" s="251"/>
      <c r="N26" s="251"/>
      <c r="O26" s="251"/>
      <c r="P26" s="251"/>
      <c r="Q26" s="621"/>
      <c r="R26" s="621"/>
      <c r="S26" s="621"/>
      <c r="T26" s="621"/>
      <c r="U26" s="621"/>
      <c r="V26" s="621"/>
      <c r="W26" s="251"/>
      <c r="X26" s="251"/>
      <c r="Y26" s="251"/>
      <c r="Z26" s="251"/>
      <c r="AA26" s="251"/>
      <c r="AB26" s="251"/>
    </row>
    <row r="27" spans="2:28" ht="18.75">
      <c r="B27" s="251"/>
      <c r="C27" s="251"/>
      <c r="D27" s="251"/>
      <c r="E27" s="251"/>
      <c r="F27" s="251"/>
      <c r="G27" s="251"/>
      <c r="H27" s="251"/>
      <c r="I27" s="251"/>
      <c r="J27" s="251"/>
      <c r="K27" s="251"/>
      <c r="L27" s="251"/>
      <c r="M27" s="251"/>
      <c r="N27" s="251"/>
      <c r="O27" s="251"/>
      <c r="P27" s="251"/>
      <c r="Q27" s="621"/>
      <c r="R27" s="621"/>
      <c r="S27" s="621"/>
      <c r="T27" s="621"/>
      <c r="U27" s="621"/>
      <c r="V27" s="621"/>
      <c r="W27" s="251"/>
      <c r="X27" s="251"/>
      <c r="Y27" s="251"/>
      <c r="Z27" s="251"/>
      <c r="AA27" s="251"/>
      <c r="AB27" s="251"/>
    </row>
    <row r="28" spans="2:28" ht="18.75">
      <c r="B28" s="251"/>
      <c r="C28" s="251"/>
      <c r="D28" s="251"/>
      <c r="E28" s="251"/>
      <c r="F28" s="251"/>
      <c r="G28" s="251"/>
      <c r="H28" s="251"/>
      <c r="I28" s="251"/>
      <c r="J28" s="251"/>
      <c r="K28" s="251"/>
      <c r="L28" s="251"/>
      <c r="M28" s="251"/>
      <c r="N28" s="251"/>
      <c r="O28" s="251"/>
      <c r="P28" s="251"/>
      <c r="Q28" s="621"/>
      <c r="R28" s="621"/>
      <c r="S28" s="621"/>
      <c r="T28" s="621"/>
      <c r="U28" s="621"/>
      <c r="V28" s="621"/>
      <c r="W28" s="251"/>
      <c r="X28" s="251"/>
      <c r="Y28" s="251"/>
      <c r="Z28" s="251"/>
      <c r="AA28" s="251"/>
      <c r="AB28" s="251"/>
    </row>
    <row r="29" spans="2:28" ht="18.75">
      <c r="B29" s="251"/>
      <c r="C29" s="251"/>
      <c r="D29" s="251"/>
      <c r="E29" s="251"/>
      <c r="F29" s="251"/>
      <c r="G29" s="251"/>
      <c r="H29" s="251"/>
      <c r="I29" s="251"/>
      <c r="J29" s="251"/>
      <c r="K29" s="251"/>
      <c r="L29" s="251"/>
      <c r="M29" s="251"/>
      <c r="N29" s="251"/>
      <c r="O29" s="251"/>
      <c r="P29" s="251"/>
      <c r="Q29" s="621"/>
      <c r="R29" s="621"/>
      <c r="S29" s="621"/>
      <c r="T29" s="621"/>
      <c r="U29" s="621"/>
      <c r="V29" s="621"/>
      <c r="W29" s="251"/>
      <c r="X29" s="251"/>
      <c r="Y29" s="251"/>
      <c r="Z29" s="251"/>
      <c r="AA29" s="251"/>
      <c r="AB29" s="251"/>
    </row>
    <row r="30" spans="2:28" ht="18.75">
      <c r="B30" s="251"/>
      <c r="C30" s="251"/>
      <c r="D30" s="251"/>
      <c r="E30" s="251"/>
      <c r="F30" s="251"/>
      <c r="G30" s="251"/>
      <c r="H30" s="251"/>
      <c r="I30" s="251"/>
      <c r="J30" s="251"/>
      <c r="K30" s="251"/>
      <c r="L30" s="251"/>
      <c r="M30" s="251"/>
      <c r="N30" s="251"/>
      <c r="O30" s="251"/>
      <c r="P30" s="251"/>
      <c r="Q30" s="621"/>
      <c r="R30" s="621"/>
      <c r="S30" s="621"/>
      <c r="T30" s="621"/>
      <c r="U30" s="621"/>
      <c r="V30" s="621"/>
      <c r="W30" s="251"/>
      <c r="X30" s="251"/>
      <c r="Y30" s="251"/>
      <c r="Z30" s="251"/>
      <c r="AA30" s="251"/>
      <c r="AB30" s="251"/>
    </row>
    <row r="31" spans="2:28" ht="18.75">
      <c r="B31" s="251"/>
      <c r="C31" s="251"/>
      <c r="D31" s="251"/>
      <c r="E31" s="251"/>
      <c r="F31" s="251"/>
      <c r="G31" s="251"/>
      <c r="H31" s="251"/>
      <c r="I31" s="251"/>
      <c r="J31" s="251"/>
      <c r="K31" s="251"/>
      <c r="L31" s="251"/>
      <c r="M31" s="251"/>
      <c r="N31" s="251"/>
      <c r="O31" s="251"/>
      <c r="P31" s="251"/>
      <c r="Q31" s="621"/>
      <c r="R31" s="621"/>
      <c r="S31" s="621"/>
      <c r="T31" s="621"/>
      <c r="U31" s="621"/>
      <c r="V31" s="621"/>
      <c r="W31" s="251"/>
      <c r="X31" s="251"/>
      <c r="Y31" s="251"/>
      <c r="Z31" s="251"/>
      <c r="AA31" s="251"/>
      <c r="AB31" s="251"/>
    </row>
    <row r="32" spans="2:28" ht="18.75">
      <c r="B32" s="251"/>
      <c r="C32" s="251"/>
      <c r="D32" s="251"/>
      <c r="E32" s="251"/>
      <c r="F32" s="251"/>
      <c r="G32" s="251"/>
      <c r="H32" s="251"/>
      <c r="I32" s="251"/>
      <c r="J32" s="251"/>
      <c r="K32" s="251"/>
      <c r="L32" s="251"/>
      <c r="M32" s="251"/>
      <c r="N32" s="251"/>
      <c r="O32" s="251"/>
      <c r="P32" s="251"/>
      <c r="Q32" s="621"/>
      <c r="R32" s="621"/>
      <c r="S32" s="621"/>
      <c r="T32" s="621"/>
      <c r="U32" s="621"/>
      <c r="V32" s="621"/>
      <c r="W32" s="251"/>
      <c r="X32" s="251"/>
      <c r="Y32" s="251"/>
      <c r="Z32" s="251"/>
      <c r="AA32" s="251"/>
      <c r="AB32" s="251"/>
    </row>
    <row r="33" spans="2:28" ht="18.75">
      <c r="B33" s="251"/>
      <c r="C33" s="251"/>
      <c r="D33" s="251"/>
      <c r="E33" s="251"/>
      <c r="F33" s="251"/>
      <c r="G33" s="251"/>
      <c r="H33" s="251"/>
      <c r="I33" s="251"/>
      <c r="J33" s="251"/>
      <c r="K33" s="251"/>
      <c r="L33" s="251"/>
      <c r="M33" s="251"/>
      <c r="N33" s="251"/>
      <c r="O33" s="251"/>
      <c r="P33" s="251"/>
      <c r="Q33" s="621"/>
      <c r="R33" s="621"/>
      <c r="S33" s="621"/>
      <c r="T33" s="621"/>
      <c r="U33" s="621"/>
      <c r="V33" s="621"/>
      <c r="W33" s="251"/>
      <c r="X33" s="251"/>
      <c r="Y33" s="251"/>
      <c r="Z33" s="251"/>
      <c r="AA33" s="251"/>
      <c r="AB33" s="251"/>
    </row>
    <row r="34" spans="2:28" ht="18.75">
      <c r="B34" s="251"/>
      <c r="C34" s="251"/>
      <c r="D34" s="251"/>
      <c r="E34" s="251"/>
      <c r="F34" s="251"/>
      <c r="G34" s="251"/>
      <c r="H34" s="251"/>
      <c r="I34" s="251"/>
      <c r="J34" s="251"/>
      <c r="K34" s="251"/>
      <c r="L34" s="251"/>
      <c r="M34" s="251"/>
      <c r="N34" s="251"/>
      <c r="O34" s="251"/>
      <c r="P34" s="251"/>
      <c r="Q34" s="621"/>
      <c r="R34" s="621"/>
      <c r="S34" s="621"/>
      <c r="T34" s="621"/>
      <c r="U34" s="621"/>
      <c r="V34" s="621"/>
      <c r="W34" s="251"/>
      <c r="X34" s="251"/>
      <c r="Y34" s="251"/>
      <c r="Z34" s="251"/>
      <c r="AA34" s="251"/>
      <c r="AB34" s="251"/>
    </row>
    <row r="35" spans="2:28" ht="18.75">
      <c r="B35" s="251"/>
      <c r="C35" s="251"/>
      <c r="D35" s="251"/>
      <c r="E35" s="251"/>
      <c r="F35" s="251"/>
      <c r="G35" s="251"/>
      <c r="H35" s="251"/>
      <c r="I35" s="251"/>
      <c r="J35" s="251"/>
      <c r="K35" s="251"/>
      <c r="L35" s="251"/>
      <c r="M35" s="251"/>
      <c r="N35" s="251"/>
      <c r="O35" s="251"/>
      <c r="P35" s="251"/>
      <c r="Q35" s="621"/>
      <c r="R35" s="621"/>
      <c r="S35" s="621"/>
      <c r="T35" s="621"/>
      <c r="U35" s="621"/>
      <c r="V35" s="621"/>
      <c r="W35" s="251"/>
      <c r="X35" s="251"/>
      <c r="Y35" s="251"/>
      <c r="Z35" s="251"/>
      <c r="AA35" s="251"/>
      <c r="AB35" s="251"/>
    </row>
    <row r="36" spans="2:28" ht="18.75">
      <c r="B36" s="251"/>
      <c r="C36" s="251"/>
      <c r="D36" s="251"/>
      <c r="E36" s="251"/>
      <c r="F36" s="251"/>
      <c r="G36" s="251"/>
      <c r="H36" s="251"/>
      <c r="I36" s="251"/>
      <c r="J36" s="251"/>
      <c r="K36" s="251"/>
      <c r="L36" s="251"/>
      <c r="M36" s="251"/>
      <c r="N36" s="251"/>
      <c r="O36" s="251"/>
      <c r="P36" s="251"/>
      <c r="Q36" s="621"/>
      <c r="R36" s="621"/>
      <c r="S36" s="621"/>
      <c r="T36" s="621"/>
      <c r="U36" s="621"/>
      <c r="V36" s="621"/>
      <c r="W36" s="251"/>
      <c r="X36" s="251"/>
      <c r="Y36" s="251"/>
      <c r="Z36" s="251"/>
      <c r="AA36" s="251"/>
      <c r="AB36" s="251"/>
    </row>
    <row r="37" spans="2:28" ht="18.75">
      <c r="B37" s="251"/>
      <c r="C37" s="251"/>
      <c r="D37" s="251"/>
      <c r="E37" s="251"/>
      <c r="F37" s="251"/>
      <c r="G37" s="251"/>
      <c r="H37" s="251"/>
      <c r="I37" s="251"/>
      <c r="J37" s="251"/>
      <c r="K37" s="251"/>
      <c r="L37" s="251"/>
      <c r="M37" s="251"/>
      <c r="N37" s="251"/>
      <c r="O37" s="251"/>
      <c r="P37" s="251"/>
      <c r="Q37" s="621"/>
      <c r="R37" s="621"/>
      <c r="S37" s="621"/>
      <c r="T37" s="621"/>
      <c r="U37" s="621"/>
      <c r="V37" s="621"/>
      <c r="W37" s="251"/>
      <c r="X37" s="251"/>
      <c r="Y37" s="251"/>
      <c r="Z37" s="251"/>
      <c r="AA37" s="251"/>
      <c r="AB37" s="251"/>
    </row>
    <row r="38" spans="2:28" ht="18.75">
      <c r="B38" s="251"/>
      <c r="C38" s="251"/>
      <c r="D38" s="251"/>
      <c r="E38" s="251"/>
      <c r="F38" s="251"/>
      <c r="G38" s="251"/>
      <c r="H38" s="251"/>
      <c r="I38" s="251"/>
      <c r="J38" s="251"/>
      <c r="K38" s="251"/>
      <c r="L38" s="251"/>
      <c r="M38" s="251"/>
      <c r="N38" s="251"/>
      <c r="O38" s="251"/>
      <c r="P38" s="251"/>
      <c r="Q38" s="621"/>
      <c r="R38" s="621"/>
      <c r="S38" s="621"/>
      <c r="T38" s="621"/>
      <c r="U38" s="621"/>
      <c r="V38" s="621"/>
      <c r="W38" s="251"/>
      <c r="X38" s="251"/>
      <c r="Y38" s="251"/>
      <c r="Z38" s="251"/>
      <c r="AA38" s="251"/>
      <c r="AB38" s="251"/>
    </row>
    <row r="39" spans="2:28" ht="18.75">
      <c r="B39" s="251"/>
      <c r="C39" s="251"/>
      <c r="D39" s="251"/>
      <c r="E39" s="251"/>
      <c r="F39" s="251"/>
      <c r="G39" s="251"/>
      <c r="H39" s="251"/>
      <c r="I39" s="251"/>
      <c r="J39" s="251"/>
      <c r="K39" s="251"/>
      <c r="L39" s="251"/>
      <c r="M39" s="251"/>
      <c r="N39" s="251"/>
      <c r="O39" s="251"/>
      <c r="P39" s="251"/>
      <c r="Q39" s="621"/>
      <c r="R39" s="621"/>
      <c r="S39" s="621"/>
      <c r="T39" s="621"/>
      <c r="U39" s="621"/>
      <c r="V39" s="621"/>
      <c r="W39" s="251"/>
      <c r="X39" s="251"/>
      <c r="Y39" s="251"/>
      <c r="Z39" s="251"/>
      <c r="AA39" s="251"/>
      <c r="AB39" s="251"/>
    </row>
    <row r="40" spans="2:28" ht="18.75">
      <c r="B40" s="251"/>
      <c r="C40" s="251"/>
      <c r="D40" s="251"/>
      <c r="E40" s="251"/>
      <c r="F40" s="251"/>
      <c r="G40" s="251"/>
      <c r="H40" s="251"/>
      <c r="I40" s="251"/>
      <c r="J40" s="251"/>
      <c r="K40" s="251"/>
      <c r="L40" s="251"/>
      <c r="M40" s="251"/>
      <c r="N40" s="251"/>
      <c r="O40" s="251"/>
      <c r="P40" s="251"/>
      <c r="Q40" s="621"/>
      <c r="R40" s="621"/>
      <c r="S40" s="621"/>
      <c r="T40" s="621"/>
      <c r="U40" s="621"/>
      <c r="V40" s="621"/>
      <c r="W40" s="251"/>
      <c r="X40" s="251"/>
      <c r="Y40" s="251"/>
      <c r="Z40" s="251"/>
      <c r="AA40" s="251"/>
      <c r="AB40" s="251"/>
    </row>
    <row r="41" spans="2:28" ht="18.75">
      <c r="B41" s="251"/>
      <c r="C41" s="251"/>
      <c r="D41" s="251"/>
      <c r="E41" s="251"/>
      <c r="F41" s="251"/>
      <c r="G41" s="251"/>
      <c r="H41" s="251"/>
      <c r="I41" s="251"/>
      <c r="J41" s="251"/>
      <c r="K41" s="251"/>
      <c r="L41" s="251"/>
      <c r="M41" s="251"/>
      <c r="N41" s="251"/>
      <c r="O41" s="251"/>
      <c r="P41" s="251"/>
      <c r="Q41" s="621"/>
      <c r="R41" s="621"/>
      <c r="S41" s="621"/>
      <c r="T41" s="621"/>
      <c r="U41" s="621"/>
      <c r="V41" s="621"/>
      <c r="W41" s="251"/>
      <c r="X41" s="251"/>
      <c r="Y41" s="251"/>
      <c r="Z41" s="251"/>
      <c r="AA41" s="251"/>
      <c r="AB41" s="251"/>
    </row>
    <row r="42" spans="2:28" ht="18.75">
      <c r="B42" s="251"/>
      <c r="C42" s="251"/>
      <c r="D42" s="251"/>
      <c r="E42" s="251"/>
      <c r="F42" s="251"/>
      <c r="G42" s="251"/>
      <c r="H42" s="251"/>
      <c r="I42" s="251"/>
      <c r="J42" s="251"/>
      <c r="K42" s="251"/>
      <c r="L42" s="251"/>
      <c r="M42" s="251"/>
      <c r="N42" s="251"/>
      <c r="O42" s="251"/>
      <c r="P42" s="251"/>
      <c r="Q42" s="621"/>
      <c r="R42" s="621"/>
      <c r="S42" s="621"/>
      <c r="T42" s="621"/>
      <c r="U42" s="621"/>
      <c r="V42" s="621"/>
      <c r="W42" s="251"/>
      <c r="X42" s="251"/>
      <c r="Y42" s="251"/>
      <c r="Z42" s="251"/>
      <c r="AA42" s="251"/>
      <c r="AB42" s="251"/>
    </row>
    <row r="43" spans="2:28" ht="18.75">
      <c r="B43" s="251"/>
      <c r="C43" s="251"/>
      <c r="D43" s="251"/>
      <c r="E43" s="251"/>
      <c r="F43" s="251"/>
      <c r="G43" s="251"/>
      <c r="H43" s="251"/>
      <c r="I43" s="251"/>
      <c r="J43" s="251"/>
      <c r="K43" s="251"/>
      <c r="L43" s="251"/>
      <c r="M43" s="251"/>
      <c r="N43" s="251"/>
      <c r="O43" s="251"/>
      <c r="P43" s="251"/>
      <c r="Q43" s="621"/>
      <c r="R43" s="621"/>
      <c r="S43" s="621"/>
      <c r="T43" s="621"/>
      <c r="U43" s="621"/>
      <c r="V43" s="621"/>
      <c r="W43" s="251"/>
      <c r="X43" s="251"/>
      <c r="Y43" s="251"/>
      <c r="Z43" s="251"/>
      <c r="AA43" s="251"/>
      <c r="AB43" s="251"/>
    </row>
    <row r="44" spans="2:28" ht="18.75">
      <c r="B44" s="251"/>
      <c r="C44" s="251"/>
      <c r="D44" s="251"/>
      <c r="E44" s="251"/>
      <c r="F44" s="251"/>
      <c r="G44" s="251"/>
      <c r="H44" s="251"/>
      <c r="I44" s="251"/>
      <c r="J44" s="251"/>
      <c r="K44" s="251"/>
      <c r="L44" s="251"/>
      <c r="M44" s="251"/>
      <c r="N44" s="251"/>
      <c r="O44" s="251"/>
      <c r="P44" s="251"/>
      <c r="Q44" s="621"/>
      <c r="R44" s="621"/>
      <c r="S44" s="621"/>
      <c r="T44" s="621"/>
      <c r="U44" s="621"/>
      <c r="V44" s="621"/>
      <c r="W44" s="251"/>
      <c r="X44" s="251"/>
      <c r="Y44" s="251"/>
      <c r="Z44" s="251"/>
      <c r="AA44" s="251"/>
      <c r="AB44" s="251"/>
    </row>
    <row r="45" spans="2:28" ht="18.75">
      <c r="B45" s="251"/>
      <c r="C45" s="251"/>
      <c r="D45" s="251"/>
      <c r="E45" s="251"/>
      <c r="F45" s="251"/>
      <c r="G45" s="251"/>
      <c r="H45" s="251"/>
      <c r="I45" s="251"/>
      <c r="J45" s="251"/>
      <c r="K45" s="251"/>
      <c r="L45" s="251"/>
      <c r="M45" s="251"/>
      <c r="N45" s="251"/>
      <c r="O45" s="251"/>
      <c r="P45" s="251"/>
      <c r="Q45" s="621"/>
      <c r="R45" s="621"/>
      <c r="S45" s="621"/>
      <c r="T45" s="621"/>
      <c r="U45" s="621"/>
      <c r="V45" s="621"/>
      <c r="W45" s="251"/>
      <c r="X45" s="251"/>
      <c r="Y45" s="251"/>
      <c r="Z45" s="251"/>
      <c r="AA45" s="251"/>
      <c r="AB45" s="251"/>
    </row>
    <row r="46" spans="2:28" ht="18.75">
      <c r="B46" s="251"/>
      <c r="C46" s="251"/>
      <c r="D46" s="251"/>
      <c r="E46" s="251"/>
      <c r="F46" s="251"/>
      <c r="G46" s="251"/>
      <c r="H46" s="251"/>
      <c r="I46" s="251"/>
      <c r="J46" s="251"/>
      <c r="K46" s="251"/>
      <c r="L46" s="251"/>
      <c r="M46" s="251"/>
      <c r="N46" s="251"/>
      <c r="O46" s="251"/>
      <c r="P46" s="251"/>
      <c r="Q46" s="621"/>
      <c r="R46" s="621"/>
      <c r="S46" s="621"/>
      <c r="T46" s="621"/>
      <c r="U46" s="621"/>
      <c r="V46" s="621"/>
      <c r="W46" s="251"/>
      <c r="X46" s="251"/>
      <c r="Y46" s="251"/>
      <c r="Z46" s="251"/>
      <c r="AA46" s="251"/>
      <c r="AB46" s="251"/>
    </row>
    <row r="47" spans="2:28" ht="18.75">
      <c r="B47" s="251"/>
      <c r="C47" s="251"/>
      <c r="D47" s="251"/>
      <c r="E47" s="251"/>
      <c r="F47" s="251"/>
      <c r="G47" s="251"/>
      <c r="H47" s="251"/>
      <c r="I47" s="251"/>
      <c r="J47" s="251"/>
      <c r="K47" s="251"/>
      <c r="L47" s="251"/>
      <c r="M47" s="251"/>
      <c r="N47" s="251"/>
      <c r="O47" s="251"/>
      <c r="P47" s="251"/>
      <c r="Q47" s="621"/>
      <c r="R47" s="621"/>
      <c r="S47" s="621"/>
      <c r="T47" s="621"/>
      <c r="U47" s="621"/>
      <c r="V47" s="621"/>
      <c r="W47" s="251"/>
      <c r="X47" s="251"/>
      <c r="Y47" s="251"/>
      <c r="Z47" s="251"/>
      <c r="AA47" s="251"/>
      <c r="AB47" s="251"/>
    </row>
    <row r="48" spans="2:28" ht="18.75">
      <c r="B48" s="251"/>
      <c r="C48" s="251"/>
      <c r="D48" s="251"/>
      <c r="E48" s="251"/>
      <c r="F48" s="251"/>
      <c r="G48" s="251"/>
      <c r="H48" s="251"/>
      <c r="I48" s="251"/>
      <c r="J48" s="251"/>
      <c r="K48" s="251"/>
      <c r="L48" s="251"/>
      <c r="M48" s="251"/>
      <c r="N48" s="251"/>
      <c r="O48" s="251"/>
      <c r="P48" s="251"/>
      <c r="Q48" s="621"/>
      <c r="R48" s="621"/>
      <c r="S48" s="621"/>
      <c r="T48" s="621"/>
      <c r="U48" s="621"/>
      <c r="V48" s="621"/>
      <c r="W48" s="251"/>
      <c r="X48" s="251"/>
      <c r="Y48" s="251"/>
      <c r="Z48" s="251"/>
      <c r="AA48" s="251"/>
      <c r="AB48" s="251"/>
    </row>
    <row r="49" spans="2:28" ht="18.75">
      <c r="B49" s="251"/>
      <c r="C49" s="251"/>
      <c r="D49" s="251"/>
      <c r="E49" s="251"/>
      <c r="F49" s="251"/>
      <c r="G49" s="251"/>
      <c r="H49" s="251"/>
      <c r="I49" s="251"/>
      <c r="J49" s="251"/>
      <c r="K49" s="251"/>
      <c r="L49" s="251"/>
      <c r="M49" s="251"/>
      <c r="N49" s="251"/>
      <c r="O49" s="251"/>
      <c r="P49" s="251"/>
      <c r="Q49" s="621"/>
      <c r="R49" s="621"/>
      <c r="S49" s="621"/>
      <c r="T49" s="621"/>
      <c r="U49" s="621"/>
      <c r="V49" s="621"/>
      <c r="W49" s="251"/>
      <c r="X49" s="251"/>
      <c r="Y49" s="251"/>
      <c r="Z49" s="251"/>
      <c r="AA49" s="251"/>
      <c r="AB49" s="251"/>
    </row>
    <row r="50" spans="2:28" ht="18.75">
      <c r="B50" s="251"/>
      <c r="C50" s="251"/>
      <c r="D50" s="251"/>
      <c r="E50" s="251"/>
      <c r="F50" s="251"/>
      <c r="G50" s="251"/>
      <c r="H50" s="251"/>
      <c r="I50" s="251"/>
      <c r="J50" s="251"/>
      <c r="K50" s="251"/>
      <c r="L50" s="251"/>
      <c r="M50" s="251"/>
      <c r="N50" s="251"/>
      <c r="O50" s="251"/>
      <c r="P50" s="251"/>
      <c r="Q50" s="621"/>
      <c r="R50" s="621"/>
      <c r="S50" s="621"/>
      <c r="T50" s="621"/>
      <c r="U50" s="621"/>
      <c r="V50" s="621"/>
      <c r="W50" s="251"/>
      <c r="X50" s="251"/>
      <c r="Y50" s="251"/>
      <c r="Z50" s="251"/>
      <c r="AA50" s="251"/>
      <c r="AB50" s="251"/>
    </row>
    <row r="51" spans="2:28" ht="18.75">
      <c r="B51" s="251"/>
      <c r="C51" s="251"/>
      <c r="D51" s="251"/>
      <c r="E51" s="251"/>
      <c r="F51" s="251"/>
      <c r="G51" s="251"/>
      <c r="H51" s="251"/>
      <c r="I51" s="251"/>
      <c r="J51" s="251"/>
      <c r="K51" s="251"/>
      <c r="L51" s="251"/>
      <c r="M51" s="251"/>
      <c r="N51" s="251"/>
      <c r="O51" s="251"/>
      <c r="P51" s="251"/>
      <c r="Q51" s="621"/>
      <c r="R51" s="621"/>
      <c r="S51" s="621"/>
      <c r="T51" s="621"/>
      <c r="U51" s="621"/>
      <c r="V51" s="621"/>
      <c r="W51" s="251"/>
      <c r="X51" s="251"/>
      <c r="Y51" s="251"/>
      <c r="Z51" s="251"/>
      <c r="AA51" s="251"/>
      <c r="AB51" s="251"/>
    </row>
    <row r="52" spans="2:28" ht="18.75">
      <c r="B52" s="251"/>
      <c r="C52" s="251"/>
      <c r="D52" s="251"/>
      <c r="E52" s="251"/>
      <c r="F52" s="251"/>
      <c r="G52" s="251"/>
      <c r="H52" s="251"/>
      <c r="I52" s="251"/>
      <c r="J52" s="251"/>
      <c r="K52" s="251"/>
      <c r="L52" s="251"/>
      <c r="M52" s="251"/>
      <c r="N52" s="251"/>
      <c r="O52" s="251"/>
      <c r="P52" s="251"/>
      <c r="Q52" s="621"/>
      <c r="R52" s="621"/>
      <c r="S52" s="621"/>
      <c r="T52" s="621"/>
      <c r="U52" s="621"/>
      <c r="V52" s="621"/>
      <c r="W52" s="251"/>
      <c r="X52" s="251"/>
      <c r="Y52" s="251"/>
      <c r="Z52" s="251"/>
      <c r="AA52" s="251"/>
      <c r="AB52" s="251"/>
    </row>
    <row r="53" spans="2:28" ht="18.75">
      <c r="B53" s="251"/>
      <c r="C53" s="251"/>
      <c r="D53" s="251"/>
      <c r="E53" s="251"/>
      <c r="F53" s="251"/>
      <c r="G53" s="251"/>
      <c r="H53" s="251"/>
      <c r="I53" s="251"/>
      <c r="J53" s="251"/>
      <c r="K53" s="251"/>
      <c r="L53" s="251"/>
      <c r="M53" s="251"/>
      <c r="N53" s="251"/>
      <c r="O53" s="251"/>
      <c r="P53" s="251"/>
      <c r="Q53" s="621"/>
      <c r="R53" s="621"/>
      <c r="S53" s="621"/>
      <c r="T53" s="621"/>
      <c r="U53" s="621"/>
      <c r="V53" s="621"/>
      <c r="W53" s="251"/>
      <c r="X53" s="251"/>
      <c r="Y53" s="251"/>
      <c r="Z53" s="251"/>
      <c r="AA53" s="251"/>
      <c r="AB53" s="251"/>
    </row>
    <row r="54" spans="2:28" ht="18.75">
      <c r="B54" s="251"/>
      <c r="C54" s="251"/>
      <c r="D54" s="251"/>
      <c r="E54" s="251"/>
      <c r="F54" s="251"/>
      <c r="G54" s="251"/>
      <c r="H54" s="251"/>
      <c r="I54" s="251"/>
      <c r="J54" s="251"/>
      <c r="K54" s="251"/>
      <c r="L54" s="251"/>
      <c r="M54" s="251"/>
      <c r="N54" s="251"/>
      <c r="O54" s="251"/>
      <c r="P54" s="251"/>
      <c r="Q54" s="621"/>
      <c r="R54" s="621"/>
      <c r="S54" s="621"/>
      <c r="T54" s="621"/>
      <c r="U54" s="621"/>
      <c r="V54" s="621"/>
      <c r="W54" s="251"/>
      <c r="X54" s="251"/>
      <c r="Y54" s="251"/>
      <c r="Z54" s="251"/>
      <c r="AA54" s="251"/>
      <c r="AB54" s="251"/>
    </row>
    <row r="55" spans="2:28" ht="18.75">
      <c r="B55" s="251"/>
      <c r="C55" s="251"/>
      <c r="D55" s="251"/>
      <c r="E55" s="251"/>
      <c r="F55" s="251"/>
      <c r="G55" s="251"/>
      <c r="H55" s="251"/>
      <c r="I55" s="251"/>
      <c r="J55" s="251"/>
      <c r="K55" s="251"/>
      <c r="L55" s="251"/>
      <c r="M55" s="251"/>
      <c r="N55" s="251"/>
      <c r="O55" s="251"/>
      <c r="P55" s="251"/>
      <c r="Q55" s="621"/>
      <c r="R55" s="621"/>
      <c r="S55" s="621"/>
      <c r="T55" s="621"/>
      <c r="U55" s="621"/>
      <c r="V55" s="621"/>
      <c r="W55" s="251"/>
      <c r="X55" s="251"/>
      <c r="Y55" s="251"/>
      <c r="Z55" s="251"/>
      <c r="AA55" s="251"/>
      <c r="AB55" s="251"/>
    </row>
    <row r="56" spans="2:28" ht="18.75">
      <c r="B56" s="251"/>
      <c r="C56" s="251"/>
      <c r="D56" s="251"/>
      <c r="E56" s="251"/>
      <c r="F56" s="251"/>
      <c r="G56" s="251"/>
      <c r="H56" s="251"/>
      <c r="I56" s="251"/>
      <c r="J56" s="251"/>
      <c r="K56" s="251"/>
      <c r="L56" s="251"/>
      <c r="M56" s="251"/>
      <c r="N56" s="251"/>
      <c r="O56" s="251"/>
      <c r="P56" s="251"/>
      <c r="Q56" s="621"/>
      <c r="R56" s="621"/>
      <c r="S56" s="621"/>
      <c r="T56" s="621"/>
      <c r="U56" s="621"/>
      <c r="V56" s="621"/>
      <c r="W56" s="251"/>
      <c r="X56" s="251"/>
      <c r="Y56" s="251"/>
      <c r="Z56" s="251"/>
      <c r="AA56" s="251"/>
      <c r="AB56" s="251"/>
    </row>
    <row r="57" spans="2:28" ht="18.75">
      <c r="B57" s="251"/>
      <c r="C57" s="251"/>
      <c r="D57" s="251"/>
      <c r="E57" s="251"/>
      <c r="F57" s="251"/>
      <c r="G57" s="251"/>
      <c r="H57" s="251"/>
      <c r="I57" s="251"/>
      <c r="J57" s="251"/>
      <c r="K57" s="251"/>
      <c r="L57" s="251"/>
      <c r="M57" s="251"/>
      <c r="N57" s="251"/>
      <c r="O57" s="251"/>
      <c r="P57" s="251"/>
      <c r="Q57" s="621"/>
      <c r="R57" s="621"/>
      <c r="S57" s="621"/>
      <c r="T57" s="621"/>
      <c r="U57" s="621"/>
      <c r="V57" s="621"/>
      <c r="W57" s="251"/>
      <c r="X57" s="251"/>
      <c r="Y57" s="251"/>
      <c r="Z57" s="251"/>
      <c r="AA57" s="251"/>
      <c r="AB57" s="251"/>
    </row>
    <row r="58" spans="2:28" ht="18.75">
      <c r="B58" s="251"/>
      <c r="C58" s="251"/>
      <c r="D58" s="251"/>
      <c r="E58" s="251"/>
      <c r="F58" s="251"/>
      <c r="G58" s="251"/>
      <c r="H58" s="251"/>
      <c r="I58" s="251"/>
      <c r="J58" s="251"/>
      <c r="K58" s="251"/>
      <c r="L58" s="251"/>
      <c r="M58" s="251"/>
      <c r="N58" s="251"/>
      <c r="O58" s="251"/>
      <c r="P58" s="251"/>
      <c r="Q58" s="621"/>
      <c r="R58" s="621"/>
      <c r="S58" s="621"/>
      <c r="T58" s="621"/>
      <c r="U58" s="621"/>
      <c r="V58" s="621"/>
      <c r="W58" s="251"/>
      <c r="X58" s="251"/>
      <c r="Y58" s="251"/>
      <c r="Z58" s="251"/>
      <c r="AA58" s="251"/>
      <c r="AB58" s="251"/>
    </row>
    <row r="59" spans="2:28" ht="18.75">
      <c r="B59" s="251"/>
      <c r="C59" s="251"/>
      <c r="D59" s="251"/>
      <c r="E59" s="251"/>
      <c r="F59" s="251"/>
      <c r="G59" s="251"/>
      <c r="H59" s="251"/>
      <c r="I59" s="251"/>
      <c r="J59" s="251"/>
      <c r="K59" s="251"/>
      <c r="L59" s="251"/>
      <c r="M59" s="251"/>
      <c r="N59" s="251"/>
      <c r="O59" s="251"/>
      <c r="P59" s="251"/>
      <c r="Q59" s="621"/>
      <c r="R59" s="621"/>
      <c r="S59" s="621"/>
      <c r="T59" s="621"/>
      <c r="U59" s="621"/>
      <c r="V59" s="621"/>
      <c r="W59" s="251"/>
      <c r="X59" s="251"/>
      <c r="Y59" s="251"/>
      <c r="Z59" s="251"/>
      <c r="AA59" s="251"/>
      <c r="AB59" s="251"/>
    </row>
    <row r="60" spans="2:28" ht="18.75">
      <c r="B60" s="251"/>
      <c r="C60" s="251"/>
      <c r="D60" s="251"/>
      <c r="E60" s="251"/>
      <c r="F60" s="251"/>
      <c r="G60" s="251"/>
      <c r="H60" s="251"/>
      <c r="I60" s="251"/>
      <c r="J60" s="251"/>
      <c r="K60" s="251"/>
      <c r="L60" s="251"/>
      <c r="M60" s="251"/>
      <c r="N60" s="251"/>
      <c r="O60" s="251"/>
      <c r="P60" s="251"/>
      <c r="Q60" s="621"/>
      <c r="R60" s="621"/>
      <c r="S60" s="621"/>
      <c r="T60" s="621"/>
      <c r="U60" s="621"/>
      <c r="V60" s="621"/>
      <c r="W60" s="251"/>
      <c r="X60" s="251"/>
      <c r="Y60" s="251"/>
      <c r="Z60" s="251"/>
      <c r="AA60" s="251"/>
      <c r="AB60" s="251"/>
    </row>
    <row r="61" spans="2:28" ht="18.75">
      <c r="B61" s="251"/>
      <c r="C61" s="251"/>
      <c r="D61" s="251"/>
      <c r="E61" s="251"/>
      <c r="F61" s="251"/>
      <c r="G61" s="251"/>
      <c r="H61" s="251"/>
      <c r="I61" s="251"/>
      <c r="J61" s="251"/>
      <c r="K61" s="251"/>
      <c r="L61" s="251"/>
      <c r="M61" s="251"/>
      <c r="N61" s="251"/>
      <c r="O61" s="251"/>
      <c r="P61" s="251"/>
      <c r="Q61" s="621"/>
      <c r="R61" s="621"/>
      <c r="S61" s="621"/>
      <c r="T61" s="621"/>
      <c r="U61" s="621"/>
      <c r="V61" s="621"/>
      <c r="W61" s="251"/>
      <c r="X61" s="251"/>
      <c r="Y61" s="251"/>
      <c r="Z61" s="251"/>
      <c r="AA61" s="251"/>
      <c r="AB61" s="251"/>
    </row>
    <row r="62" spans="2:28" ht="18.75">
      <c r="B62" s="251"/>
      <c r="C62" s="251"/>
      <c r="D62" s="251"/>
      <c r="E62" s="251"/>
      <c r="F62" s="251"/>
      <c r="G62" s="251"/>
      <c r="H62" s="251"/>
      <c r="I62" s="251"/>
      <c r="J62" s="251"/>
      <c r="K62" s="251"/>
      <c r="L62" s="251"/>
      <c r="M62" s="251"/>
      <c r="N62" s="251"/>
      <c r="O62" s="251"/>
      <c r="P62" s="251"/>
      <c r="Q62" s="621"/>
      <c r="R62" s="621"/>
      <c r="S62" s="621"/>
      <c r="T62" s="621"/>
      <c r="U62" s="621"/>
      <c r="V62" s="621"/>
      <c r="W62" s="251"/>
      <c r="X62" s="251"/>
      <c r="Y62" s="251"/>
      <c r="Z62" s="251"/>
      <c r="AA62" s="251"/>
      <c r="AB62" s="251"/>
    </row>
    <row r="63" spans="2:28" ht="18.75">
      <c r="B63" s="251"/>
      <c r="C63" s="251"/>
      <c r="D63" s="251"/>
      <c r="E63" s="251"/>
      <c r="F63" s="251"/>
      <c r="G63" s="251"/>
      <c r="H63" s="251"/>
      <c r="I63" s="251"/>
      <c r="J63" s="251"/>
      <c r="K63" s="251"/>
      <c r="L63" s="251"/>
      <c r="M63" s="251"/>
      <c r="N63" s="251"/>
      <c r="O63" s="251"/>
      <c r="P63" s="251"/>
      <c r="Q63" s="621"/>
      <c r="R63" s="621"/>
      <c r="S63" s="621"/>
      <c r="T63" s="621"/>
      <c r="U63" s="621"/>
      <c r="V63" s="621"/>
      <c r="W63" s="251"/>
      <c r="X63" s="251"/>
      <c r="Y63" s="251"/>
      <c r="Z63" s="251"/>
      <c r="AA63" s="251"/>
      <c r="AB63" s="251"/>
    </row>
    <row r="64" spans="2:28" ht="18.75">
      <c r="B64" s="251"/>
      <c r="C64" s="251"/>
      <c r="D64" s="251"/>
      <c r="E64" s="251"/>
      <c r="F64" s="251"/>
      <c r="G64" s="251"/>
      <c r="H64" s="251"/>
      <c r="I64" s="251"/>
      <c r="J64" s="251"/>
      <c r="K64" s="251"/>
      <c r="L64" s="251"/>
      <c r="M64" s="251"/>
      <c r="N64" s="251"/>
      <c r="O64" s="251"/>
      <c r="P64" s="251"/>
      <c r="Q64" s="621"/>
      <c r="R64" s="621"/>
      <c r="S64" s="621"/>
      <c r="T64" s="621"/>
      <c r="U64" s="621"/>
      <c r="V64" s="621"/>
      <c r="W64" s="251"/>
      <c r="X64" s="251"/>
      <c r="Y64" s="251"/>
      <c r="Z64" s="251"/>
      <c r="AA64" s="251"/>
      <c r="AB64" s="251"/>
    </row>
    <row r="65" spans="2:28" ht="18.75">
      <c r="B65" s="251"/>
      <c r="C65" s="251"/>
      <c r="D65" s="251"/>
      <c r="E65" s="251"/>
      <c r="F65" s="251"/>
      <c r="G65" s="251"/>
      <c r="H65" s="251"/>
      <c r="I65" s="251"/>
      <c r="J65" s="251"/>
      <c r="K65" s="251"/>
      <c r="L65" s="251"/>
      <c r="M65" s="251"/>
      <c r="N65" s="251"/>
      <c r="O65" s="251"/>
      <c r="P65" s="251"/>
      <c r="Q65" s="621"/>
      <c r="R65" s="621"/>
      <c r="S65" s="621"/>
      <c r="T65" s="621"/>
      <c r="U65" s="621"/>
      <c r="V65" s="621"/>
      <c r="W65" s="251"/>
      <c r="X65" s="251"/>
      <c r="Y65" s="251"/>
      <c r="Z65" s="251"/>
      <c r="AA65" s="251"/>
      <c r="AB65" s="251"/>
    </row>
    <row r="66" spans="2:28" ht="18.75">
      <c r="B66" s="251"/>
      <c r="C66" s="251"/>
      <c r="D66" s="251"/>
      <c r="E66" s="251"/>
      <c r="F66" s="251"/>
      <c r="G66" s="251"/>
      <c r="H66" s="251"/>
      <c r="I66" s="251"/>
      <c r="J66" s="251"/>
      <c r="K66" s="251"/>
      <c r="L66" s="251"/>
      <c r="M66" s="251"/>
      <c r="N66" s="251"/>
      <c r="O66" s="251"/>
      <c r="P66" s="251"/>
      <c r="Q66" s="621"/>
      <c r="R66" s="621"/>
      <c r="S66" s="621"/>
      <c r="T66" s="621"/>
      <c r="U66" s="621"/>
      <c r="V66" s="621"/>
      <c r="W66" s="251"/>
      <c r="X66" s="251"/>
      <c r="Y66" s="251"/>
      <c r="Z66" s="251"/>
      <c r="AA66" s="251"/>
      <c r="AB66" s="251"/>
    </row>
    <row r="67" spans="2:28" ht="18.75">
      <c r="B67" s="251"/>
      <c r="C67" s="251"/>
      <c r="D67" s="251"/>
      <c r="E67" s="251"/>
      <c r="F67" s="251"/>
      <c r="G67" s="251"/>
      <c r="H67" s="251"/>
      <c r="I67" s="251"/>
      <c r="J67" s="251"/>
      <c r="K67" s="251"/>
      <c r="L67" s="251"/>
      <c r="M67" s="251"/>
      <c r="N67" s="251"/>
      <c r="O67" s="251"/>
      <c r="P67" s="251"/>
      <c r="Q67" s="621"/>
      <c r="R67" s="621"/>
      <c r="S67" s="621"/>
      <c r="T67" s="621"/>
      <c r="U67" s="621"/>
      <c r="V67" s="621"/>
      <c r="W67" s="251"/>
      <c r="X67" s="251"/>
      <c r="Y67" s="251"/>
      <c r="Z67" s="251"/>
      <c r="AA67" s="251"/>
      <c r="AB67" s="251"/>
    </row>
    <row r="68" spans="2:28" ht="18.75">
      <c r="B68" s="251"/>
      <c r="C68" s="251"/>
      <c r="D68" s="251"/>
      <c r="E68" s="251"/>
      <c r="F68" s="251"/>
      <c r="G68" s="251"/>
      <c r="H68" s="251"/>
      <c r="I68" s="251"/>
      <c r="J68" s="251"/>
      <c r="K68" s="251"/>
      <c r="L68" s="251"/>
      <c r="M68" s="251"/>
      <c r="N68" s="251"/>
      <c r="O68" s="251"/>
      <c r="P68" s="251"/>
      <c r="Q68" s="621"/>
      <c r="R68" s="621"/>
      <c r="S68" s="621"/>
      <c r="T68" s="621"/>
      <c r="U68" s="621"/>
      <c r="V68" s="621"/>
      <c r="W68" s="251"/>
      <c r="X68" s="251"/>
      <c r="Y68" s="251"/>
      <c r="Z68" s="251"/>
      <c r="AA68" s="251"/>
      <c r="AB68" s="251"/>
    </row>
    <row r="69" spans="2:28" ht="18.75">
      <c r="B69" s="251"/>
      <c r="C69" s="251"/>
      <c r="D69" s="251"/>
      <c r="E69" s="251"/>
      <c r="F69" s="251"/>
      <c r="G69" s="251"/>
      <c r="H69" s="251"/>
      <c r="I69" s="251"/>
      <c r="J69" s="251"/>
      <c r="K69" s="251"/>
      <c r="L69" s="251"/>
      <c r="M69" s="251"/>
      <c r="N69" s="251"/>
      <c r="O69" s="251"/>
      <c r="P69" s="251"/>
      <c r="Q69" s="621"/>
      <c r="R69" s="621"/>
      <c r="S69" s="621"/>
      <c r="T69" s="621"/>
      <c r="U69" s="621"/>
      <c r="V69" s="621"/>
      <c r="W69" s="251"/>
      <c r="X69" s="251"/>
      <c r="Y69" s="251"/>
      <c r="Z69" s="251"/>
      <c r="AA69" s="251"/>
      <c r="AB69" s="251"/>
    </row>
    <row r="70" spans="2:28" ht="18.75">
      <c r="B70" s="251"/>
      <c r="C70" s="251"/>
      <c r="D70" s="251"/>
      <c r="E70" s="251"/>
      <c r="F70" s="251"/>
      <c r="G70" s="251"/>
      <c r="H70" s="251"/>
      <c r="I70" s="251"/>
      <c r="J70" s="251"/>
      <c r="K70" s="251"/>
      <c r="L70" s="251"/>
      <c r="M70" s="251"/>
      <c r="N70" s="251"/>
      <c r="O70" s="251"/>
      <c r="P70" s="251"/>
      <c r="Q70" s="621"/>
      <c r="R70" s="621"/>
      <c r="S70" s="621"/>
      <c r="T70" s="621"/>
      <c r="U70" s="621"/>
      <c r="V70" s="621"/>
      <c r="W70" s="251"/>
      <c r="X70" s="251"/>
      <c r="Y70" s="251"/>
      <c r="Z70" s="251"/>
      <c r="AA70" s="251"/>
      <c r="AB70" s="251"/>
    </row>
    <row r="71" spans="2:28" ht="18.75">
      <c r="B71" s="251"/>
      <c r="C71" s="251"/>
      <c r="D71" s="251"/>
      <c r="E71" s="251"/>
      <c r="F71" s="251"/>
      <c r="G71" s="251"/>
      <c r="H71" s="251"/>
      <c r="I71" s="251"/>
      <c r="J71" s="251"/>
      <c r="K71" s="251"/>
      <c r="L71" s="251"/>
      <c r="M71" s="251"/>
      <c r="N71" s="251"/>
      <c r="O71" s="251"/>
      <c r="P71" s="251"/>
      <c r="Q71" s="621"/>
      <c r="R71" s="621"/>
      <c r="S71" s="621"/>
      <c r="T71" s="621"/>
      <c r="U71" s="621"/>
      <c r="V71" s="621"/>
      <c r="W71" s="251"/>
      <c r="X71" s="251"/>
      <c r="Y71" s="251"/>
      <c r="Z71" s="251"/>
      <c r="AA71" s="251"/>
      <c r="AB71" s="251"/>
    </row>
    <row r="72" spans="2:28" ht="18.75">
      <c r="B72" s="251"/>
      <c r="C72" s="251"/>
      <c r="D72" s="251"/>
      <c r="E72" s="251"/>
      <c r="F72" s="251"/>
      <c r="G72" s="251"/>
      <c r="H72" s="251"/>
      <c r="I72" s="251"/>
      <c r="J72" s="251"/>
      <c r="K72" s="251"/>
      <c r="L72" s="251"/>
      <c r="M72" s="251"/>
      <c r="N72" s="251"/>
      <c r="O72" s="251"/>
      <c r="P72" s="251"/>
      <c r="Q72" s="621"/>
      <c r="R72" s="621"/>
      <c r="S72" s="621"/>
      <c r="T72" s="621"/>
      <c r="U72" s="621"/>
      <c r="V72" s="621"/>
      <c r="W72" s="251"/>
      <c r="X72" s="251"/>
      <c r="Y72" s="251"/>
      <c r="Z72" s="251"/>
      <c r="AA72" s="251"/>
      <c r="AB72" s="251"/>
    </row>
    <row r="73" spans="2:28" ht="18.75">
      <c r="B73" s="251"/>
      <c r="C73" s="251"/>
      <c r="D73" s="251"/>
      <c r="E73" s="251"/>
      <c r="F73" s="251"/>
      <c r="G73" s="251"/>
      <c r="H73" s="251"/>
      <c r="I73" s="251"/>
      <c r="J73" s="251"/>
      <c r="K73" s="251"/>
      <c r="L73" s="251"/>
      <c r="M73" s="251"/>
      <c r="N73" s="251"/>
      <c r="O73" s="251"/>
      <c r="P73" s="251"/>
      <c r="Q73" s="621"/>
      <c r="R73" s="621"/>
      <c r="S73" s="621"/>
      <c r="T73" s="621"/>
      <c r="U73" s="621"/>
      <c r="V73" s="621"/>
      <c r="W73" s="251"/>
      <c r="X73" s="251"/>
      <c r="Y73" s="251"/>
      <c r="Z73" s="251"/>
      <c r="AA73" s="251"/>
      <c r="AB73" s="251"/>
    </row>
    <row r="74" spans="2:28" ht="18.75">
      <c r="B74" s="251"/>
      <c r="C74" s="251"/>
      <c r="D74" s="251"/>
      <c r="E74" s="251"/>
      <c r="F74" s="251"/>
      <c r="G74" s="251"/>
      <c r="H74" s="251"/>
      <c r="I74" s="251"/>
      <c r="J74" s="251"/>
      <c r="K74" s="251"/>
      <c r="L74" s="251"/>
      <c r="M74" s="251"/>
      <c r="N74" s="251"/>
      <c r="O74" s="251"/>
      <c r="P74" s="251"/>
      <c r="Q74" s="621"/>
      <c r="R74" s="621"/>
      <c r="S74" s="621"/>
      <c r="T74" s="621"/>
      <c r="U74" s="621"/>
      <c r="V74" s="621"/>
      <c r="W74" s="251"/>
      <c r="X74" s="251"/>
      <c r="Y74" s="251"/>
      <c r="Z74" s="251"/>
      <c r="AA74" s="251"/>
      <c r="AB74" s="251"/>
    </row>
    <row r="75" spans="2:28" ht="18.75">
      <c r="B75" s="251"/>
      <c r="C75" s="251"/>
      <c r="D75" s="251"/>
      <c r="E75" s="251"/>
      <c r="F75" s="251"/>
      <c r="G75" s="251"/>
      <c r="H75" s="251"/>
      <c r="I75" s="251"/>
      <c r="J75" s="251"/>
      <c r="K75" s="251"/>
      <c r="L75" s="251"/>
      <c r="M75" s="251"/>
      <c r="N75" s="251"/>
      <c r="O75" s="251"/>
      <c r="P75" s="251"/>
      <c r="Q75" s="621"/>
      <c r="R75" s="621"/>
      <c r="S75" s="621"/>
      <c r="T75" s="621"/>
      <c r="U75" s="621"/>
      <c r="V75" s="621"/>
      <c r="W75" s="251"/>
      <c r="X75" s="251"/>
      <c r="Y75" s="251"/>
      <c r="Z75" s="251"/>
      <c r="AA75" s="251"/>
      <c r="AB75" s="251"/>
    </row>
    <row r="76" spans="2:28" ht="18.75">
      <c r="B76" s="251"/>
      <c r="C76" s="251"/>
      <c r="D76" s="251"/>
      <c r="E76" s="251"/>
      <c r="F76" s="251"/>
      <c r="G76" s="251"/>
      <c r="H76" s="251"/>
      <c r="I76" s="251"/>
      <c r="J76" s="251"/>
      <c r="K76" s="251"/>
      <c r="L76" s="251"/>
      <c r="M76" s="251"/>
      <c r="N76" s="251"/>
      <c r="O76" s="251"/>
      <c r="P76" s="251"/>
      <c r="Q76" s="621"/>
      <c r="R76" s="621"/>
      <c r="S76" s="621"/>
      <c r="T76" s="621"/>
      <c r="U76" s="621"/>
      <c r="V76" s="621"/>
      <c r="W76" s="251"/>
      <c r="X76" s="251"/>
      <c r="Y76" s="251"/>
      <c r="Z76" s="251"/>
      <c r="AA76" s="251"/>
      <c r="AB76" s="251"/>
    </row>
    <row r="77" spans="2:28" ht="18.75">
      <c r="B77" s="251"/>
      <c r="C77" s="251"/>
      <c r="D77" s="251"/>
      <c r="E77" s="251"/>
      <c r="F77" s="251"/>
      <c r="G77" s="251"/>
      <c r="H77" s="251"/>
      <c r="I77" s="251"/>
      <c r="J77" s="251"/>
      <c r="K77" s="251"/>
      <c r="L77" s="251"/>
      <c r="M77" s="251"/>
      <c r="N77" s="251"/>
      <c r="O77" s="251"/>
      <c r="P77" s="251"/>
      <c r="Q77" s="621"/>
      <c r="R77" s="621"/>
      <c r="S77" s="621"/>
      <c r="T77" s="621"/>
      <c r="U77" s="621"/>
      <c r="V77" s="621"/>
      <c r="W77" s="251"/>
      <c r="X77" s="251"/>
      <c r="Y77" s="251"/>
      <c r="Z77" s="251"/>
      <c r="AA77" s="251"/>
      <c r="AB77" s="251"/>
    </row>
    <row r="78" spans="2:28" ht="18.75">
      <c r="B78" s="251"/>
      <c r="C78" s="251"/>
      <c r="D78" s="251"/>
      <c r="E78" s="251"/>
      <c r="F78" s="251"/>
      <c r="G78" s="251"/>
      <c r="H78" s="251"/>
      <c r="I78" s="251"/>
      <c r="J78" s="251"/>
      <c r="K78" s="251"/>
      <c r="L78" s="251"/>
      <c r="M78" s="251"/>
      <c r="N78" s="251"/>
      <c r="O78" s="251"/>
      <c r="P78" s="251"/>
      <c r="Q78" s="621"/>
      <c r="R78" s="621"/>
      <c r="S78" s="621"/>
      <c r="T78" s="621"/>
      <c r="U78" s="621"/>
      <c r="V78" s="621"/>
      <c r="W78" s="251"/>
      <c r="X78" s="251"/>
      <c r="Y78" s="251"/>
      <c r="Z78" s="251"/>
      <c r="AA78" s="251"/>
      <c r="AB78" s="251"/>
    </row>
    <row r="79" spans="2:28" ht="18.75">
      <c r="B79" s="251"/>
      <c r="C79" s="251"/>
      <c r="D79" s="251"/>
      <c r="E79" s="251"/>
      <c r="F79" s="251"/>
      <c r="G79" s="251"/>
      <c r="H79" s="251"/>
      <c r="I79" s="251"/>
      <c r="J79" s="251"/>
      <c r="K79" s="251"/>
      <c r="L79" s="251"/>
      <c r="M79" s="251"/>
      <c r="N79" s="251"/>
      <c r="O79" s="251"/>
      <c r="P79" s="251"/>
      <c r="Q79" s="621"/>
      <c r="R79" s="621"/>
      <c r="S79" s="621"/>
      <c r="T79" s="621"/>
      <c r="U79" s="621"/>
      <c r="V79" s="621"/>
      <c r="W79" s="251"/>
      <c r="X79" s="251"/>
      <c r="Y79" s="251"/>
      <c r="Z79" s="251"/>
      <c r="AA79" s="251"/>
      <c r="AB79" s="251"/>
    </row>
    <row r="80" spans="2:28" ht="18.75">
      <c r="B80" s="251"/>
      <c r="C80" s="251"/>
      <c r="D80" s="251"/>
      <c r="E80" s="251"/>
      <c r="F80" s="251"/>
      <c r="G80" s="251"/>
      <c r="H80" s="251"/>
      <c r="I80" s="251"/>
      <c r="J80" s="251"/>
      <c r="K80" s="251"/>
      <c r="L80" s="251"/>
      <c r="M80" s="251"/>
      <c r="N80" s="251"/>
      <c r="O80" s="251"/>
      <c r="P80" s="251"/>
      <c r="Q80" s="621"/>
      <c r="R80" s="621"/>
      <c r="S80" s="621"/>
      <c r="T80" s="621"/>
      <c r="U80" s="621"/>
      <c r="V80" s="621"/>
      <c r="W80" s="251"/>
      <c r="X80" s="251"/>
      <c r="Y80" s="251"/>
      <c r="Z80" s="251"/>
      <c r="AA80" s="251"/>
      <c r="AB80" s="251"/>
    </row>
    <row r="81" spans="2:28" ht="18.75">
      <c r="B81" s="251"/>
      <c r="C81" s="251"/>
      <c r="D81" s="251"/>
      <c r="E81" s="251"/>
      <c r="F81" s="251"/>
      <c r="G81" s="251"/>
      <c r="H81" s="251"/>
      <c r="I81" s="251"/>
      <c r="J81" s="251"/>
      <c r="K81" s="251"/>
      <c r="L81" s="251"/>
      <c r="M81" s="251"/>
      <c r="N81" s="251"/>
      <c r="O81" s="251"/>
      <c r="P81" s="251"/>
      <c r="Q81" s="621"/>
      <c r="R81" s="621"/>
      <c r="S81" s="621"/>
      <c r="T81" s="621"/>
      <c r="U81" s="621"/>
      <c r="V81" s="621"/>
      <c r="W81" s="251"/>
      <c r="X81" s="251"/>
      <c r="Y81" s="251"/>
      <c r="Z81" s="251"/>
      <c r="AA81" s="251"/>
      <c r="AB81" s="251"/>
    </row>
    <row r="82" spans="2:28" ht="18.75">
      <c r="B82" s="251"/>
      <c r="C82" s="251"/>
      <c r="D82" s="251"/>
      <c r="E82" s="251"/>
      <c r="F82" s="251"/>
      <c r="G82" s="251"/>
      <c r="H82" s="251"/>
      <c r="I82" s="251"/>
      <c r="J82" s="251"/>
      <c r="K82" s="251"/>
      <c r="L82" s="251"/>
      <c r="M82" s="251"/>
      <c r="N82" s="251"/>
      <c r="O82" s="251"/>
      <c r="P82" s="251"/>
      <c r="Q82" s="621"/>
      <c r="R82" s="621"/>
      <c r="S82" s="621"/>
      <c r="T82" s="621"/>
      <c r="U82" s="621"/>
      <c r="V82" s="621"/>
      <c r="W82" s="251"/>
      <c r="X82" s="251"/>
      <c r="Y82" s="251"/>
      <c r="Z82" s="251"/>
      <c r="AA82" s="251"/>
      <c r="AB82" s="251"/>
    </row>
    <row r="83" spans="2:28" ht="18.75">
      <c r="B83" s="251"/>
      <c r="C83" s="251"/>
      <c r="D83" s="251"/>
      <c r="E83" s="251"/>
      <c r="F83" s="251"/>
      <c r="G83" s="251"/>
      <c r="H83" s="251"/>
      <c r="I83" s="251"/>
      <c r="J83" s="251"/>
      <c r="K83" s="251"/>
      <c r="L83" s="251"/>
      <c r="M83" s="251"/>
      <c r="N83" s="251"/>
      <c r="O83" s="251"/>
      <c r="P83" s="251"/>
      <c r="Q83" s="621"/>
      <c r="R83" s="621"/>
      <c r="S83" s="621"/>
      <c r="T83" s="621"/>
      <c r="U83" s="621"/>
      <c r="V83" s="621"/>
      <c r="W83" s="251"/>
      <c r="X83" s="251"/>
      <c r="Y83" s="251"/>
      <c r="Z83" s="251"/>
      <c r="AA83" s="251"/>
      <c r="AB83" s="251"/>
    </row>
    <row r="84" spans="2:28" ht="18.75">
      <c r="B84" s="251"/>
      <c r="C84" s="251"/>
      <c r="D84" s="251"/>
      <c r="E84" s="251"/>
      <c r="F84" s="251"/>
      <c r="G84" s="251"/>
      <c r="H84" s="251"/>
      <c r="I84" s="251"/>
      <c r="J84" s="251"/>
      <c r="K84" s="251"/>
      <c r="L84" s="251"/>
      <c r="M84" s="251"/>
      <c r="N84" s="251"/>
      <c r="O84" s="251"/>
      <c r="P84" s="251"/>
      <c r="Q84" s="621"/>
      <c r="R84" s="621"/>
      <c r="S84" s="621"/>
      <c r="T84" s="621"/>
      <c r="U84" s="621"/>
      <c r="V84" s="621"/>
      <c r="W84" s="251"/>
      <c r="X84" s="251"/>
      <c r="Y84" s="251"/>
      <c r="Z84" s="251"/>
      <c r="AA84" s="251"/>
      <c r="AB84" s="251"/>
    </row>
    <row r="85" spans="2:28" ht="18.75">
      <c r="B85" s="251"/>
      <c r="C85" s="251"/>
      <c r="D85" s="251"/>
      <c r="E85" s="251"/>
      <c r="F85" s="251"/>
      <c r="G85" s="251"/>
      <c r="H85" s="251"/>
      <c r="I85" s="251"/>
      <c r="J85" s="251"/>
      <c r="K85" s="251"/>
      <c r="L85" s="251"/>
      <c r="M85" s="251"/>
      <c r="N85" s="251"/>
      <c r="O85" s="251"/>
      <c r="P85" s="251"/>
      <c r="Q85" s="621"/>
      <c r="R85" s="621"/>
      <c r="S85" s="621"/>
      <c r="T85" s="621"/>
      <c r="U85" s="621"/>
      <c r="V85" s="621"/>
      <c r="W85" s="251"/>
      <c r="X85" s="251"/>
      <c r="Y85" s="251"/>
      <c r="Z85" s="251"/>
      <c r="AA85" s="251"/>
      <c r="AB85" s="251"/>
    </row>
    <row r="86" spans="2:28" ht="18.75">
      <c r="B86" s="251"/>
      <c r="C86" s="251"/>
      <c r="D86" s="251"/>
      <c r="E86" s="251"/>
      <c r="F86" s="251"/>
      <c r="G86" s="251"/>
      <c r="H86" s="251"/>
      <c r="I86" s="251"/>
      <c r="J86" s="251"/>
      <c r="K86" s="251"/>
      <c r="L86" s="251"/>
      <c r="M86" s="251"/>
      <c r="N86" s="251"/>
      <c r="O86" s="251"/>
      <c r="P86" s="251"/>
      <c r="Q86" s="621"/>
      <c r="R86" s="621"/>
      <c r="S86" s="621"/>
      <c r="T86" s="621"/>
      <c r="U86" s="621"/>
      <c r="V86" s="621"/>
      <c r="W86" s="251"/>
      <c r="X86" s="251"/>
      <c r="Y86" s="251"/>
      <c r="Z86" s="251"/>
      <c r="AA86" s="251"/>
      <c r="AB86" s="251"/>
    </row>
    <row r="87" spans="2:28" ht="18.75">
      <c r="B87" s="251"/>
      <c r="C87" s="251"/>
      <c r="D87" s="251"/>
      <c r="E87" s="251"/>
      <c r="F87" s="251"/>
      <c r="G87" s="251"/>
      <c r="H87" s="251"/>
      <c r="I87" s="251"/>
      <c r="J87" s="251"/>
      <c r="K87" s="251"/>
      <c r="L87" s="251"/>
      <c r="M87" s="251"/>
      <c r="N87" s="251"/>
      <c r="O87" s="251"/>
      <c r="P87" s="251"/>
      <c r="Q87" s="621"/>
      <c r="R87" s="621"/>
      <c r="S87" s="621"/>
      <c r="T87" s="621"/>
      <c r="U87" s="621"/>
      <c r="V87" s="621"/>
      <c r="W87" s="251"/>
      <c r="X87" s="251"/>
      <c r="Y87" s="251"/>
      <c r="Z87" s="251"/>
      <c r="AA87" s="251"/>
      <c r="AB87" s="251"/>
    </row>
    <row r="88" spans="2:28" ht="18.75">
      <c r="B88" s="251"/>
      <c r="C88" s="251"/>
      <c r="D88" s="251"/>
      <c r="E88" s="251"/>
      <c r="F88" s="251"/>
      <c r="G88" s="251"/>
      <c r="H88" s="251"/>
      <c r="I88" s="251"/>
      <c r="J88" s="251"/>
      <c r="K88" s="251"/>
      <c r="L88" s="251"/>
      <c r="M88" s="251"/>
      <c r="N88" s="251"/>
      <c r="O88" s="251"/>
      <c r="P88" s="251"/>
      <c r="Q88" s="621"/>
      <c r="R88" s="621"/>
      <c r="S88" s="621"/>
      <c r="T88" s="621"/>
      <c r="U88" s="621"/>
      <c r="V88" s="621"/>
      <c r="W88" s="251"/>
      <c r="X88" s="251"/>
      <c r="Y88" s="251"/>
      <c r="Z88" s="251"/>
      <c r="AA88" s="251"/>
      <c r="AB88" s="251"/>
    </row>
    <row r="89" spans="2:28" ht="18.75">
      <c r="B89" s="251"/>
      <c r="C89" s="251"/>
      <c r="D89" s="251"/>
      <c r="E89" s="251"/>
      <c r="F89" s="251"/>
      <c r="G89" s="251"/>
      <c r="H89" s="251"/>
      <c r="I89" s="251"/>
      <c r="J89" s="251"/>
      <c r="K89" s="251"/>
      <c r="L89" s="251"/>
      <c r="M89" s="251"/>
      <c r="N89" s="251"/>
      <c r="O89" s="251"/>
      <c r="P89" s="251"/>
      <c r="Q89" s="621"/>
      <c r="R89" s="621"/>
      <c r="S89" s="621"/>
      <c r="T89" s="621"/>
      <c r="U89" s="621"/>
      <c r="V89" s="621"/>
      <c r="W89" s="251"/>
      <c r="X89" s="251"/>
      <c r="Y89" s="251"/>
      <c r="Z89" s="251"/>
      <c r="AA89" s="251"/>
      <c r="AB89" s="251"/>
    </row>
    <row r="90" spans="2:28" ht="18.75">
      <c r="B90" s="251"/>
      <c r="C90" s="251"/>
      <c r="D90" s="251"/>
      <c r="E90" s="251"/>
      <c r="F90" s="251"/>
      <c r="G90" s="251"/>
      <c r="H90" s="251"/>
      <c r="I90" s="251"/>
      <c r="J90" s="251"/>
      <c r="K90" s="251"/>
      <c r="L90" s="251"/>
      <c r="M90" s="251"/>
      <c r="N90" s="251"/>
      <c r="O90" s="251"/>
      <c r="P90" s="251"/>
      <c r="Q90" s="621"/>
      <c r="R90" s="621"/>
      <c r="S90" s="621"/>
      <c r="T90" s="621"/>
      <c r="U90" s="621"/>
      <c r="V90" s="621"/>
      <c r="W90" s="251"/>
      <c r="X90" s="251"/>
      <c r="Y90" s="251"/>
      <c r="Z90" s="251"/>
      <c r="AA90" s="251"/>
      <c r="AB90" s="251"/>
    </row>
    <row r="91" spans="2:28" ht="18.75">
      <c r="B91" s="251"/>
      <c r="C91" s="251"/>
      <c r="D91" s="251"/>
      <c r="E91" s="251"/>
      <c r="F91" s="251"/>
      <c r="G91" s="251"/>
      <c r="H91" s="251"/>
      <c r="I91" s="251"/>
      <c r="J91" s="251"/>
      <c r="K91" s="251"/>
      <c r="L91" s="251"/>
      <c r="M91" s="251"/>
      <c r="N91" s="251"/>
      <c r="O91" s="251"/>
      <c r="P91" s="251"/>
      <c r="Q91" s="621"/>
      <c r="R91" s="621"/>
      <c r="S91" s="621"/>
      <c r="T91" s="621"/>
      <c r="U91" s="621"/>
      <c r="V91" s="621"/>
      <c r="W91" s="251"/>
      <c r="X91" s="251"/>
      <c r="Y91" s="251"/>
      <c r="Z91" s="251"/>
      <c r="AA91" s="251"/>
      <c r="AB91" s="251"/>
    </row>
    <row r="92" spans="2:28" ht="18.75">
      <c r="B92" s="251"/>
      <c r="C92" s="251"/>
      <c r="D92" s="251"/>
      <c r="E92" s="251"/>
      <c r="F92" s="251"/>
      <c r="G92" s="251"/>
      <c r="H92" s="251"/>
      <c r="I92" s="251"/>
      <c r="J92" s="251"/>
      <c r="K92" s="251"/>
      <c r="L92" s="251"/>
      <c r="M92" s="251"/>
      <c r="N92" s="251"/>
      <c r="O92" s="251"/>
      <c r="P92" s="251"/>
      <c r="Q92" s="621"/>
      <c r="R92" s="621"/>
      <c r="S92" s="621"/>
      <c r="T92" s="621"/>
      <c r="U92" s="621"/>
      <c r="V92" s="621"/>
      <c r="W92" s="251"/>
      <c r="X92" s="251"/>
      <c r="Y92" s="251"/>
      <c r="Z92" s="251"/>
      <c r="AA92" s="251"/>
      <c r="AB92" s="251"/>
    </row>
    <row r="93" spans="2:28" ht="18.75">
      <c r="B93" s="251"/>
      <c r="C93" s="251"/>
      <c r="D93" s="251"/>
      <c r="E93" s="251"/>
      <c r="F93" s="251"/>
      <c r="G93" s="251"/>
      <c r="H93" s="251"/>
      <c r="I93" s="251"/>
      <c r="J93" s="251"/>
      <c r="K93" s="251"/>
      <c r="L93" s="251"/>
      <c r="M93" s="251"/>
      <c r="N93" s="251"/>
      <c r="O93" s="251"/>
      <c r="P93" s="251"/>
      <c r="Q93" s="621"/>
      <c r="R93" s="621"/>
      <c r="S93" s="621"/>
      <c r="T93" s="621"/>
      <c r="U93" s="621"/>
      <c r="V93" s="621"/>
      <c r="W93" s="251"/>
      <c r="X93" s="251"/>
      <c r="Y93" s="251"/>
      <c r="Z93" s="251"/>
      <c r="AA93" s="251"/>
      <c r="AB93" s="251"/>
    </row>
    <row r="94" spans="2:28" ht="18.75">
      <c r="B94" s="251"/>
      <c r="C94" s="251"/>
      <c r="D94" s="251"/>
      <c r="E94" s="251"/>
      <c r="F94" s="251"/>
      <c r="G94" s="251"/>
      <c r="H94" s="251"/>
      <c r="I94" s="251"/>
      <c r="J94" s="251"/>
      <c r="K94" s="251"/>
      <c r="L94" s="251"/>
      <c r="M94" s="251"/>
      <c r="N94" s="251"/>
      <c r="O94" s="251"/>
      <c r="P94" s="251"/>
      <c r="Q94" s="621"/>
      <c r="R94" s="621"/>
      <c r="S94" s="621"/>
      <c r="T94" s="621"/>
      <c r="U94" s="621"/>
      <c r="V94" s="621"/>
      <c r="W94" s="251"/>
      <c r="X94" s="251"/>
      <c r="Y94" s="251"/>
      <c r="Z94" s="251"/>
      <c r="AA94" s="251"/>
      <c r="AB94" s="251"/>
    </row>
    <row r="95" spans="2:28" ht="18.75">
      <c r="B95" s="251"/>
      <c r="C95" s="251"/>
      <c r="D95" s="251"/>
      <c r="E95" s="251"/>
      <c r="F95" s="251"/>
      <c r="G95" s="251"/>
      <c r="H95" s="251"/>
      <c r="I95" s="251"/>
      <c r="J95" s="251"/>
      <c r="K95" s="251"/>
      <c r="L95" s="251"/>
      <c r="M95" s="251"/>
      <c r="N95" s="251"/>
      <c r="O95" s="251"/>
      <c r="P95" s="251"/>
      <c r="Q95" s="621"/>
      <c r="R95" s="621"/>
      <c r="S95" s="621"/>
      <c r="T95" s="621"/>
      <c r="U95" s="621"/>
      <c r="V95" s="621"/>
      <c r="W95" s="251"/>
      <c r="X95" s="251"/>
      <c r="Y95" s="251"/>
      <c r="Z95" s="251"/>
      <c r="AA95" s="251"/>
      <c r="AB95" s="251"/>
    </row>
    <row r="96" spans="2:28" ht="18.75">
      <c r="B96" s="251"/>
      <c r="C96" s="251"/>
      <c r="D96" s="251"/>
      <c r="E96" s="251"/>
      <c r="F96" s="251"/>
      <c r="G96" s="251"/>
      <c r="H96" s="251"/>
      <c r="I96" s="251"/>
      <c r="J96" s="251"/>
      <c r="K96" s="251"/>
      <c r="L96" s="251"/>
      <c r="M96" s="251"/>
      <c r="N96" s="251"/>
      <c r="O96" s="251"/>
      <c r="P96" s="251"/>
      <c r="Q96" s="621"/>
      <c r="R96" s="621"/>
      <c r="S96" s="621"/>
      <c r="T96" s="621"/>
      <c r="U96" s="621"/>
      <c r="V96" s="621"/>
      <c r="W96" s="251"/>
      <c r="X96" s="251"/>
      <c r="Y96" s="251"/>
      <c r="Z96" s="251"/>
      <c r="AA96" s="251"/>
      <c r="AB96" s="251"/>
    </row>
    <row r="97" spans="2:28" ht="18.75">
      <c r="B97" s="251"/>
      <c r="C97" s="251"/>
      <c r="D97" s="251"/>
      <c r="E97" s="251"/>
      <c r="F97" s="251"/>
      <c r="G97" s="251"/>
      <c r="H97" s="251"/>
      <c r="I97" s="251"/>
      <c r="J97" s="251"/>
      <c r="K97" s="251"/>
      <c r="L97" s="251"/>
      <c r="M97" s="251"/>
      <c r="N97" s="251"/>
      <c r="O97" s="251"/>
      <c r="P97" s="251"/>
      <c r="Q97" s="621"/>
      <c r="R97" s="621"/>
      <c r="S97" s="621"/>
      <c r="T97" s="621"/>
      <c r="U97" s="621"/>
      <c r="V97" s="621"/>
      <c r="W97" s="251"/>
      <c r="X97" s="251"/>
      <c r="Y97" s="251"/>
      <c r="Z97" s="251"/>
      <c r="AA97" s="251"/>
      <c r="AB97" s="251"/>
    </row>
    <row r="98" spans="2:28" ht="18.75">
      <c r="B98" s="251"/>
      <c r="C98" s="251"/>
      <c r="D98" s="251"/>
      <c r="E98" s="251"/>
      <c r="F98" s="251"/>
      <c r="G98" s="251"/>
      <c r="H98" s="251"/>
      <c r="I98" s="251"/>
      <c r="J98" s="251"/>
      <c r="K98" s="251"/>
      <c r="L98" s="251"/>
      <c r="M98" s="251"/>
      <c r="N98" s="251"/>
      <c r="O98" s="251"/>
      <c r="P98" s="251"/>
      <c r="Q98" s="621"/>
      <c r="R98" s="621"/>
      <c r="S98" s="621"/>
      <c r="T98" s="621"/>
      <c r="U98" s="621"/>
      <c r="V98" s="621"/>
      <c r="W98" s="251"/>
      <c r="X98" s="251"/>
      <c r="Y98" s="251"/>
      <c r="Z98" s="251"/>
      <c r="AA98" s="251"/>
      <c r="AB98" s="251"/>
    </row>
    <row r="99" spans="2:28" ht="18.75">
      <c r="B99" s="251"/>
      <c r="C99" s="251"/>
      <c r="D99" s="251"/>
      <c r="E99" s="251"/>
      <c r="F99" s="251"/>
      <c r="G99" s="251"/>
      <c r="H99" s="251"/>
      <c r="I99" s="251"/>
      <c r="J99" s="251"/>
      <c r="K99" s="251"/>
      <c r="L99" s="251"/>
      <c r="M99" s="251"/>
      <c r="N99" s="251"/>
      <c r="O99" s="251"/>
      <c r="P99" s="251"/>
      <c r="Q99" s="621"/>
      <c r="R99" s="621"/>
      <c r="S99" s="621"/>
      <c r="T99" s="621"/>
      <c r="U99" s="621"/>
      <c r="V99" s="621"/>
      <c r="W99" s="251"/>
      <c r="X99" s="251"/>
      <c r="Y99" s="251"/>
      <c r="Z99" s="251"/>
      <c r="AA99" s="251"/>
      <c r="AB99" s="251"/>
    </row>
    <row r="100" spans="2:28" ht="18.75">
      <c r="B100" s="251"/>
      <c r="C100" s="251"/>
      <c r="D100" s="251"/>
      <c r="E100" s="251"/>
      <c r="F100" s="251"/>
      <c r="G100" s="251"/>
      <c r="H100" s="251"/>
      <c r="I100" s="251"/>
      <c r="J100" s="251"/>
      <c r="K100" s="251"/>
      <c r="L100" s="251"/>
      <c r="M100" s="251"/>
      <c r="N100" s="251"/>
      <c r="O100" s="251"/>
      <c r="P100" s="251"/>
      <c r="Q100" s="621"/>
      <c r="R100" s="621"/>
      <c r="S100" s="621"/>
      <c r="T100" s="621"/>
      <c r="U100" s="621"/>
      <c r="V100" s="621"/>
      <c r="W100" s="251"/>
      <c r="X100" s="251"/>
      <c r="Y100" s="251"/>
      <c r="Z100" s="251"/>
      <c r="AA100" s="251"/>
      <c r="AB100" s="251"/>
    </row>
    <row r="101" spans="2:28" ht="18.75">
      <c r="B101" s="251"/>
      <c r="C101" s="251"/>
      <c r="D101" s="251"/>
      <c r="E101" s="251"/>
      <c r="F101" s="251"/>
      <c r="G101" s="251"/>
      <c r="H101" s="251"/>
      <c r="I101" s="251"/>
      <c r="J101" s="251"/>
      <c r="K101" s="251"/>
      <c r="L101" s="251"/>
      <c r="M101" s="251"/>
      <c r="N101" s="251"/>
      <c r="O101" s="251"/>
      <c r="P101" s="251"/>
      <c r="Q101" s="621"/>
      <c r="R101" s="621"/>
      <c r="S101" s="621"/>
      <c r="T101" s="621"/>
      <c r="U101" s="621"/>
      <c r="V101" s="621"/>
      <c r="W101" s="251"/>
      <c r="X101" s="251"/>
      <c r="Y101" s="251"/>
      <c r="Z101" s="251"/>
      <c r="AA101" s="251"/>
      <c r="AB101" s="251"/>
    </row>
    <row r="102" spans="2:28" ht="18.75">
      <c r="B102" s="251"/>
      <c r="C102" s="251"/>
      <c r="D102" s="251"/>
      <c r="E102" s="251"/>
      <c r="F102" s="251"/>
      <c r="G102" s="251"/>
      <c r="H102" s="251"/>
      <c r="I102" s="251"/>
      <c r="J102" s="251"/>
      <c r="K102" s="251"/>
      <c r="L102" s="251"/>
      <c r="M102" s="251"/>
      <c r="N102" s="251"/>
      <c r="O102" s="251"/>
      <c r="P102" s="251"/>
      <c r="Q102" s="621"/>
      <c r="R102" s="621"/>
      <c r="S102" s="621"/>
      <c r="T102" s="621"/>
      <c r="U102" s="621"/>
      <c r="V102" s="621"/>
      <c r="W102" s="251"/>
      <c r="X102" s="251"/>
      <c r="Y102" s="251"/>
      <c r="Z102" s="251"/>
      <c r="AA102" s="251"/>
      <c r="AB102" s="251"/>
    </row>
    <row r="103" spans="2:28" ht="18.75">
      <c r="B103" s="251"/>
      <c r="C103" s="251"/>
      <c r="D103" s="251"/>
      <c r="E103" s="251"/>
      <c r="F103" s="251"/>
      <c r="G103" s="251"/>
      <c r="H103" s="251"/>
      <c r="I103" s="251"/>
      <c r="J103" s="251"/>
      <c r="K103" s="251"/>
      <c r="L103" s="251"/>
      <c r="M103" s="251"/>
      <c r="N103" s="251"/>
      <c r="O103" s="251"/>
      <c r="P103" s="251"/>
      <c r="Q103" s="621"/>
      <c r="R103" s="621"/>
      <c r="S103" s="621"/>
      <c r="T103" s="621"/>
      <c r="U103" s="621"/>
      <c r="V103" s="621"/>
      <c r="W103" s="251"/>
      <c r="X103" s="251"/>
      <c r="Y103" s="251"/>
      <c r="Z103" s="251"/>
      <c r="AA103" s="251"/>
      <c r="AB103" s="251"/>
    </row>
    <row r="104" spans="2:28" ht="18.75">
      <c r="B104" s="251"/>
      <c r="C104" s="251"/>
      <c r="D104" s="251"/>
      <c r="E104" s="251"/>
      <c r="F104" s="251"/>
      <c r="G104" s="251"/>
      <c r="H104" s="251"/>
      <c r="I104" s="251"/>
      <c r="J104" s="251"/>
      <c r="K104" s="251"/>
      <c r="L104" s="251"/>
      <c r="M104" s="251"/>
      <c r="N104" s="251"/>
      <c r="O104" s="251"/>
      <c r="P104" s="251"/>
      <c r="Q104" s="621"/>
      <c r="R104" s="621"/>
      <c r="S104" s="621"/>
      <c r="T104" s="621"/>
      <c r="U104" s="621"/>
      <c r="V104" s="621"/>
      <c r="W104" s="251"/>
      <c r="X104" s="251"/>
      <c r="Y104" s="251"/>
      <c r="Z104" s="251"/>
      <c r="AA104" s="251"/>
      <c r="AB104" s="251"/>
    </row>
    <row r="105" spans="2:28" ht="18.75">
      <c r="B105" s="251"/>
      <c r="C105" s="251"/>
      <c r="D105" s="251"/>
      <c r="E105" s="251"/>
      <c r="F105" s="251"/>
      <c r="G105" s="251"/>
      <c r="H105" s="251"/>
      <c r="I105" s="251"/>
      <c r="J105" s="251"/>
      <c r="K105" s="251"/>
      <c r="L105" s="251"/>
      <c r="M105" s="251"/>
      <c r="N105" s="251"/>
      <c r="O105" s="251"/>
      <c r="P105" s="251"/>
      <c r="Q105" s="621"/>
      <c r="R105" s="621"/>
      <c r="S105" s="621"/>
      <c r="T105" s="621"/>
      <c r="U105" s="621"/>
      <c r="V105" s="621"/>
      <c r="W105" s="251"/>
      <c r="X105" s="251"/>
      <c r="Y105" s="251"/>
      <c r="Z105" s="251"/>
      <c r="AA105" s="251"/>
      <c r="AB105" s="251"/>
    </row>
    <row r="106" spans="2:28" ht="18.75">
      <c r="B106" s="251"/>
      <c r="C106" s="251"/>
      <c r="D106" s="251"/>
      <c r="E106" s="251"/>
      <c r="F106" s="251"/>
      <c r="G106" s="251"/>
      <c r="H106" s="251"/>
      <c r="I106" s="251"/>
      <c r="J106" s="251"/>
      <c r="K106" s="251"/>
      <c r="L106" s="251"/>
      <c r="M106" s="251"/>
      <c r="N106" s="251"/>
      <c r="O106" s="251"/>
      <c r="P106" s="251"/>
      <c r="Q106" s="621"/>
      <c r="R106" s="621"/>
      <c r="S106" s="621"/>
      <c r="T106" s="621"/>
      <c r="U106" s="621"/>
      <c r="V106" s="621"/>
      <c r="W106" s="251"/>
      <c r="X106" s="251"/>
      <c r="Y106" s="251"/>
      <c r="Z106" s="251"/>
      <c r="AA106" s="251"/>
      <c r="AB106" s="251"/>
    </row>
    <row r="107" spans="2:28" ht="18.75">
      <c r="B107" s="251"/>
      <c r="C107" s="251"/>
      <c r="D107" s="251"/>
      <c r="E107" s="251"/>
      <c r="F107" s="251"/>
      <c r="G107" s="251"/>
      <c r="H107" s="251"/>
      <c r="I107" s="251"/>
      <c r="J107" s="251"/>
      <c r="K107" s="251"/>
      <c r="L107" s="251"/>
      <c r="M107" s="251"/>
      <c r="N107" s="251"/>
      <c r="O107" s="251"/>
      <c r="P107" s="251"/>
      <c r="Q107" s="621"/>
      <c r="R107" s="621"/>
      <c r="S107" s="621"/>
      <c r="T107" s="621"/>
      <c r="U107" s="621"/>
      <c r="V107" s="621"/>
      <c r="W107" s="251"/>
      <c r="X107" s="251"/>
      <c r="Y107" s="251"/>
      <c r="Z107" s="251"/>
      <c r="AA107" s="251"/>
      <c r="AB107" s="251"/>
    </row>
    <row r="108" spans="2:28" ht="18.75">
      <c r="B108" s="251"/>
      <c r="C108" s="251"/>
      <c r="D108" s="251"/>
      <c r="E108" s="251"/>
      <c r="F108" s="251"/>
      <c r="G108" s="251"/>
      <c r="H108" s="251"/>
      <c r="I108" s="251"/>
      <c r="J108" s="251"/>
      <c r="K108" s="251"/>
      <c r="L108" s="251"/>
      <c r="M108" s="251"/>
      <c r="N108" s="251"/>
      <c r="O108" s="251"/>
      <c r="P108" s="251"/>
      <c r="Q108" s="621"/>
      <c r="R108" s="621"/>
      <c r="S108" s="621"/>
      <c r="T108" s="621"/>
      <c r="U108" s="621"/>
      <c r="V108" s="621"/>
      <c r="W108" s="251"/>
      <c r="X108" s="251"/>
      <c r="Y108" s="251"/>
      <c r="Z108" s="251"/>
      <c r="AA108" s="251"/>
      <c r="AB108" s="251"/>
    </row>
    <row r="109" spans="2:28" ht="18.75">
      <c r="B109" s="251"/>
      <c r="C109" s="251"/>
      <c r="D109" s="251"/>
      <c r="E109" s="251"/>
      <c r="F109" s="251"/>
      <c r="G109" s="251"/>
      <c r="H109" s="251"/>
      <c r="I109" s="251"/>
      <c r="J109" s="251"/>
      <c r="K109" s="251"/>
      <c r="L109" s="251"/>
      <c r="M109" s="251"/>
      <c r="N109" s="251"/>
      <c r="O109" s="251"/>
      <c r="P109" s="251"/>
      <c r="Q109" s="621"/>
      <c r="R109" s="621"/>
      <c r="S109" s="621"/>
      <c r="T109" s="621"/>
      <c r="U109" s="621"/>
      <c r="V109" s="621"/>
      <c r="W109" s="251"/>
      <c r="X109" s="251"/>
      <c r="Y109" s="251"/>
      <c r="Z109" s="251"/>
      <c r="AA109" s="251"/>
      <c r="AB109" s="251"/>
    </row>
    <row r="110" spans="2:28" ht="18.75">
      <c r="B110" s="251"/>
      <c r="C110" s="251"/>
      <c r="D110" s="251"/>
      <c r="E110" s="251"/>
      <c r="F110" s="251"/>
      <c r="G110" s="251"/>
      <c r="H110" s="251"/>
      <c r="I110" s="251"/>
      <c r="J110" s="251"/>
      <c r="K110" s="251"/>
      <c r="L110" s="251"/>
      <c r="M110" s="251"/>
      <c r="N110" s="251"/>
      <c r="O110" s="251"/>
      <c r="P110" s="251"/>
      <c r="Q110" s="621"/>
      <c r="R110" s="621"/>
      <c r="S110" s="621"/>
      <c r="T110" s="621"/>
      <c r="U110" s="621"/>
      <c r="V110" s="621"/>
      <c r="W110" s="251"/>
      <c r="X110" s="251"/>
      <c r="Y110" s="251"/>
      <c r="Z110" s="251"/>
      <c r="AA110" s="251"/>
      <c r="AB110" s="251"/>
    </row>
    <row r="111" spans="2:28" ht="18.75">
      <c r="B111" s="251"/>
      <c r="C111" s="251"/>
      <c r="D111" s="251"/>
      <c r="E111" s="251"/>
      <c r="F111" s="251"/>
      <c r="G111" s="251"/>
      <c r="H111" s="251"/>
      <c r="I111" s="251"/>
      <c r="J111" s="251"/>
      <c r="K111" s="251"/>
      <c r="L111" s="251"/>
      <c r="M111" s="251"/>
      <c r="N111" s="251"/>
      <c r="O111" s="251"/>
      <c r="P111" s="251"/>
      <c r="Q111" s="621"/>
      <c r="R111" s="621"/>
      <c r="S111" s="621"/>
      <c r="T111" s="621"/>
      <c r="U111" s="621"/>
      <c r="V111" s="621"/>
      <c r="W111" s="251"/>
      <c r="X111" s="251"/>
      <c r="Y111" s="251"/>
      <c r="Z111" s="251"/>
      <c r="AA111" s="251"/>
      <c r="AB111" s="251"/>
    </row>
    <row r="112" spans="2:28" ht="18.75">
      <c r="B112" s="251"/>
      <c r="C112" s="251"/>
      <c r="D112" s="251"/>
      <c r="E112" s="251"/>
      <c r="F112" s="251"/>
      <c r="G112" s="251"/>
      <c r="H112" s="251"/>
      <c r="I112" s="251"/>
      <c r="J112" s="251"/>
      <c r="K112" s="251"/>
      <c r="L112" s="251"/>
      <c r="M112" s="251"/>
      <c r="N112" s="251"/>
      <c r="O112" s="251"/>
      <c r="P112" s="251"/>
      <c r="Q112" s="621"/>
      <c r="R112" s="621"/>
      <c r="S112" s="621"/>
      <c r="T112" s="621"/>
      <c r="U112" s="621"/>
      <c r="V112" s="621"/>
      <c r="W112" s="251"/>
      <c r="X112" s="251"/>
      <c r="Y112" s="251"/>
      <c r="Z112" s="251"/>
      <c r="AA112" s="251"/>
      <c r="AB112" s="251"/>
    </row>
    <row r="113" spans="2:28" ht="18.75">
      <c r="B113" s="251"/>
      <c r="C113" s="251"/>
      <c r="D113" s="251"/>
      <c r="E113" s="251"/>
      <c r="F113" s="251"/>
      <c r="G113" s="251"/>
      <c r="H113" s="251"/>
      <c r="I113" s="251"/>
      <c r="J113" s="251"/>
      <c r="K113" s="251"/>
      <c r="L113" s="251"/>
      <c r="M113" s="251"/>
      <c r="N113" s="251"/>
      <c r="O113" s="251"/>
      <c r="P113" s="251"/>
      <c r="Q113" s="621"/>
      <c r="R113" s="621"/>
      <c r="S113" s="621"/>
      <c r="T113" s="621"/>
      <c r="U113" s="621"/>
      <c r="V113" s="621"/>
      <c r="W113" s="251"/>
      <c r="X113" s="251"/>
      <c r="Y113" s="251"/>
      <c r="Z113" s="251"/>
      <c r="AA113" s="251"/>
      <c r="AB113" s="251"/>
    </row>
    <row r="114" spans="2:28" ht="18.75">
      <c r="B114" s="251"/>
      <c r="C114" s="251"/>
      <c r="D114" s="251"/>
      <c r="E114" s="251"/>
      <c r="F114" s="251"/>
      <c r="G114" s="251"/>
      <c r="H114" s="251"/>
      <c r="I114" s="251"/>
      <c r="J114" s="251"/>
      <c r="K114" s="251"/>
      <c r="L114" s="251"/>
      <c r="M114" s="251"/>
      <c r="N114" s="251"/>
      <c r="O114" s="251"/>
      <c r="P114" s="251"/>
      <c r="Q114" s="621"/>
      <c r="R114" s="621"/>
      <c r="S114" s="621"/>
      <c r="T114" s="621"/>
      <c r="U114" s="621"/>
      <c r="V114" s="621"/>
      <c r="W114" s="251"/>
      <c r="X114" s="251"/>
      <c r="Y114" s="251"/>
      <c r="Z114" s="251"/>
      <c r="AA114" s="251"/>
      <c r="AB114" s="251"/>
    </row>
    <row r="115" spans="2:28" ht="18.75">
      <c r="B115" s="251"/>
      <c r="C115" s="251"/>
      <c r="D115" s="251"/>
      <c r="E115" s="251"/>
      <c r="F115" s="251"/>
      <c r="G115" s="251"/>
      <c r="H115" s="251"/>
      <c r="I115" s="251"/>
      <c r="J115" s="251"/>
      <c r="K115" s="251"/>
      <c r="L115" s="251"/>
      <c r="M115" s="251"/>
      <c r="N115" s="251"/>
      <c r="O115" s="251"/>
      <c r="P115" s="251"/>
      <c r="Q115" s="621"/>
      <c r="R115" s="621"/>
      <c r="S115" s="621"/>
      <c r="T115" s="621"/>
      <c r="U115" s="621"/>
      <c r="V115" s="621"/>
      <c r="W115" s="251"/>
      <c r="X115" s="251"/>
      <c r="Y115" s="251"/>
      <c r="Z115" s="251"/>
      <c r="AA115" s="251"/>
      <c r="AB115" s="251"/>
    </row>
    <row r="116" spans="2:28" ht="18.75">
      <c r="B116" s="251"/>
      <c r="C116" s="251"/>
      <c r="D116" s="251"/>
      <c r="E116" s="251"/>
      <c r="F116" s="251"/>
      <c r="G116" s="251"/>
      <c r="H116" s="251"/>
      <c r="I116" s="251"/>
      <c r="J116" s="251"/>
      <c r="K116" s="251"/>
      <c r="L116" s="251"/>
      <c r="M116" s="251"/>
      <c r="N116" s="251"/>
      <c r="O116" s="251"/>
      <c r="P116" s="251"/>
      <c r="Q116" s="621"/>
      <c r="R116" s="621"/>
      <c r="S116" s="621"/>
      <c r="T116" s="621"/>
      <c r="U116" s="621"/>
      <c r="V116" s="621"/>
      <c r="W116" s="251"/>
      <c r="X116" s="251"/>
      <c r="Y116" s="251"/>
      <c r="Z116" s="251"/>
      <c r="AA116" s="251"/>
      <c r="AB116" s="251"/>
    </row>
    <row r="117" spans="2:28" ht="18.75">
      <c r="B117" s="251"/>
      <c r="C117" s="251"/>
      <c r="D117" s="251"/>
      <c r="E117" s="251"/>
      <c r="F117" s="251"/>
      <c r="G117" s="251"/>
      <c r="H117" s="251"/>
      <c r="I117" s="251"/>
      <c r="J117" s="251"/>
      <c r="K117" s="251"/>
      <c r="L117" s="251"/>
      <c r="M117" s="251"/>
      <c r="N117" s="251"/>
      <c r="O117" s="251"/>
      <c r="P117" s="251"/>
      <c r="Q117" s="621"/>
      <c r="R117" s="621"/>
      <c r="S117" s="621"/>
      <c r="T117" s="621"/>
      <c r="U117" s="621"/>
      <c r="V117" s="621"/>
      <c r="W117" s="251"/>
      <c r="X117" s="251"/>
      <c r="Y117" s="251"/>
      <c r="Z117" s="251"/>
      <c r="AA117" s="251"/>
      <c r="AB117" s="251"/>
    </row>
    <row r="118" spans="2:28" ht="18.75">
      <c r="B118" s="251"/>
      <c r="C118" s="251"/>
      <c r="D118" s="251"/>
      <c r="E118" s="251"/>
      <c r="F118" s="251"/>
      <c r="G118" s="251"/>
      <c r="H118" s="251"/>
      <c r="I118" s="251"/>
      <c r="J118" s="251"/>
      <c r="K118" s="251"/>
      <c r="L118" s="251"/>
      <c r="M118" s="251"/>
      <c r="N118" s="251"/>
      <c r="O118" s="251"/>
      <c r="P118" s="251"/>
      <c r="Q118" s="621"/>
      <c r="R118" s="621"/>
      <c r="S118" s="621"/>
      <c r="T118" s="621"/>
      <c r="U118" s="621"/>
      <c r="V118" s="621"/>
      <c r="W118" s="251"/>
      <c r="X118" s="251"/>
      <c r="Y118" s="251"/>
      <c r="Z118" s="251"/>
      <c r="AA118" s="251"/>
      <c r="AB118" s="251"/>
    </row>
    <row r="119" spans="2:28" ht="18.75">
      <c r="B119" s="251"/>
      <c r="C119" s="251"/>
      <c r="D119" s="251"/>
      <c r="E119" s="251"/>
      <c r="F119" s="251"/>
      <c r="G119" s="251"/>
      <c r="H119" s="251"/>
      <c r="I119" s="251"/>
      <c r="J119" s="251"/>
      <c r="K119" s="251"/>
      <c r="L119" s="251"/>
      <c r="M119" s="251"/>
      <c r="N119" s="251"/>
      <c r="O119" s="251"/>
      <c r="P119" s="251"/>
      <c r="Q119" s="621"/>
      <c r="R119" s="621"/>
      <c r="S119" s="621"/>
      <c r="T119" s="621"/>
      <c r="U119" s="621"/>
      <c r="V119" s="621"/>
      <c r="W119" s="251"/>
      <c r="X119" s="251"/>
      <c r="Y119" s="251"/>
      <c r="Z119" s="251"/>
      <c r="AA119" s="251"/>
      <c r="AB119" s="251"/>
    </row>
    <row r="120" spans="2:28" ht="18.75">
      <c r="B120" s="251"/>
      <c r="C120" s="251"/>
      <c r="D120" s="251"/>
      <c r="E120" s="251"/>
      <c r="F120" s="251"/>
      <c r="G120" s="251"/>
      <c r="H120" s="251"/>
      <c r="I120" s="251"/>
      <c r="J120" s="251"/>
      <c r="K120" s="251"/>
      <c r="L120" s="251"/>
      <c r="M120" s="251"/>
      <c r="N120" s="251"/>
      <c r="O120" s="251"/>
      <c r="P120" s="251"/>
      <c r="Q120" s="621"/>
      <c r="R120" s="621"/>
      <c r="S120" s="621"/>
      <c r="T120" s="621"/>
      <c r="U120" s="621"/>
      <c r="V120" s="621"/>
      <c r="W120" s="251"/>
      <c r="X120" s="251"/>
      <c r="Y120" s="251"/>
      <c r="Z120" s="251"/>
      <c r="AA120" s="251"/>
      <c r="AB120" s="251"/>
    </row>
    <row r="121" spans="2:28" ht="18.75">
      <c r="B121" s="251"/>
      <c r="C121" s="251"/>
      <c r="D121" s="251"/>
      <c r="E121" s="251"/>
      <c r="F121" s="251"/>
      <c r="G121" s="251"/>
      <c r="H121" s="251"/>
      <c r="I121" s="251"/>
      <c r="J121" s="251"/>
      <c r="K121" s="251"/>
      <c r="L121" s="251"/>
      <c r="M121" s="251"/>
      <c r="N121" s="251"/>
      <c r="O121" s="251"/>
      <c r="P121" s="251"/>
      <c r="Q121" s="621"/>
      <c r="R121" s="621"/>
      <c r="S121" s="621"/>
      <c r="T121" s="621"/>
      <c r="U121" s="621"/>
      <c r="V121" s="621"/>
      <c r="W121" s="251"/>
      <c r="X121" s="251"/>
      <c r="Y121" s="251"/>
      <c r="Z121" s="251"/>
      <c r="AA121" s="251"/>
      <c r="AB121" s="251"/>
    </row>
    <row r="122" spans="2:28" ht="18.75">
      <c r="B122" s="251"/>
      <c r="C122" s="251"/>
      <c r="D122" s="251"/>
      <c r="E122" s="251"/>
      <c r="F122" s="251"/>
      <c r="G122" s="251"/>
      <c r="H122" s="251"/>
      <c r="I122" s="251"/>
      <c r="J122" s="251"/>
      <c r="K122" s="251"/>
      <c r="L122" s="251"/>
      <c r="M122" s="251"/>
      <c r="N122" s="251"/>
      <c r="O122" s="251"/>
      <c r="P122" s="251"/>
      <c r="Q122" s="621"/>
      <c r="R122" s="621"/>
      <c r="S122" s="621"/>
      <c r="T122" s="621"/>
      <c r="U122" s="621"/>
      <c r="V122" s="621"/>
      <c r="W122" s="251"/>
      <c r="X122" s="251"/>
      <c r="Y122" s="251"/>
      <c r="Z122" s="251"/>
      <c r="AA122" s="251"/>
      <c r="AB122" s="251"/>
    </row>
    <row r="123" spans="2:28" ht="18.75">
      <c r="B123" s="251"/>
      <c r="C123" s="251"/>
      <c r="D123" s="251"/>
      <c r="E123" s="251"/>
      <c r="F123" s="251"/>
      <c r="G123" s="251"/>
      <c r="H123" s="251"/>
      <c r="I123" s="251"/>
      <c r="J123" s="251"/>
      <c r="K123" s="251"/>
      <c r="L123" s="251"/>
      <c r="M123" s="251"/>
      <c r="N123" s="251"/>
      <c r="O123" s="251"/>
      <c r="P123" s="251"/>
      <c r="Q123" s="621"/>
      <c r="R123" s="621"/>
      <c r="S123" s="621"/>
      <c r="T123" s="621"/>
      <c r="U123" s="621"/>
      <c r="V123" s="621"/>
      <c r="W123" s="251"/>
      <c r="X123" s="251"/>
      <c r="Y123" s="251"/>
      <c r="Z123" s="251"/>
      <c r="AA123" s="251"/>
      <c r="AB123" s="251"/>
    </row>
    <row r="124" spans="2:28" ht="18.75">
      <c r="B124" s="251"/>
      <c r="C124" s="251"/>
      <c r="D124" s="251"/>
      <c r="E124" s="251"/>
      <c r="F124" s="251"/>
      <c r="G124" s="251"/>
      <c r="H124" s="251"/>
      <c r="I124" s="251"/>
      <c r="J124" s="251"/>
      <c r="K124" s="251"/>
      <c r="L124" s="251"/>
      <c r="M124" s="251"/>
      <c r="N124" s="251"/>
      <c r="O124" s="251"/>
      <c r="P124" s="251"/>
      <c r="Q124" s="621"/>
      <c r="R124" s="621"/>
      <c r="S124" s="621"/>
      <c r="T124" s="621"/>
      <c r="U124" s="621"/>
      <c r="V124" s="621"/>
      <c r="W124" s="251"/>
      <c r="X124" s="251"/>
      <c r="Y124" s="251"/>
      <c r="Z124" s="251"/>
      <c r="AA124" s="251"/>
      <c r="AB124" s="251"/>
    </row>
    <row r="125" spans="2:28" ht="18.75">
      <c r="B125" s="251"/>
      <c r="C125" s="251"/>
      <c r="D125" s="251"/>
      <c r="E125" s="251"/>
      <c r="F125" s="251"/>
      <c r="G125" s="251"/>
      <c r="H125" s="251"/>
      <c r="I125" s="251"/>
      <c r="J125" s="251"/>
      <c r="K125" s="251"/>
      <c r="L125" s="251"/>
      <c r="M125" s="251"/>
      <c r="N125" s="251"/>
      <c r="O125" s="251"/>
      <c r="P125" s="251"/>
      <c r="Q125" s="621"/>
      <c r="R125" s="621"/>
      <c r="S125" s="621"/>
      <c r="T125" s="621"/>
      <c r="U125" s="621"/>
      <c r="V125" s="621"/>
      <c r="W125" s="251"/>
      <c r="X125" s="251"/>
      <c r="Y125" s="251"/>
      <c r="Z125" s="251"/>
      <c r="AA125" s="251"/>
      <c r="AB125" s="251"/>
    </row>
    <row r="126" spans="2:28" ht="18.75">
      <c r="B126" s="251"/>
      <c r="C126" s="251"/>
      <c r="D126" s="251"/>
      <c r="E126" s="251"/>
      <c r="F126" s="251"/>
      <c r="G126" s="251"/>
      <c r="H126" s="251"/>
      <c r="I126" s="251"/>
      <c r="J126" s="251"/>
      <c r="K126" s="251"/>
      <c r="L126" s="251"/>
      <c r="M126" s="251"/>
      <c r="N126" s="251"/>
      <c r="O126" s="251"/>
      <c r="P126" s="251"/>
      <c r="Q126" s="621"/>
      <c r="R126" s="621"/>
      <c r="S126" s="621"/>
      <c r="T126" s="621"/>
      <c r="U126" s="621"/>
      <c r="V126" s="621"/>
      <c r="W126" s="251"/>
      <c r="X126" s="251"/>
      <c r="Y126" s="251"/>
      <c r="Z126" s="251"/>
      <c r="AA126" s="251"/>
      <c r="AB126" s="251"/>
    </row>
    <row r="127" spans="2:28" ht="18.75">
      <c r="B127" s="251"/>
      <c r="C127" s="251"/>
      <c r="D127" s="251"/>
      <c r="E127" s="251"/>
      <c r="F127" s="251"/>
      <c r="G127" s="251"/>
      <c r="H127" s="251"/>
      <c r="I127" s="251"/>
      <c r="J127" s="251"/>
      <c r="K127" s="251"/>
      <c r="L127" s="251"/>
      <c r="M127" s="251"/>
      <c r="N127" s="251"/>
      <c r="O127" s="251"/>
      <c r="P127" s="251"/>
      <c r="Q127" s="621"/>
      <c r="R127" s="621"/>
      <c r="S127" s="621"/>
      <c r="T127" s="621"/>
      <c r="U127" s="621"/>
      <c r="V127" s="621"/>
      <c r="W127" s="251"/>
      <c r="X127" s="251"/>
      <c r="Y127" s="251"/>
      <c r="Z127" s="251"/>
      <c r="AA127" s="251"/>
      <c r="AB127" s="251"/>
    </row>
    <row r="128" spans="2:28" ht="18.75">
      <c r="B128" s="251"/>
      <c r="C128" s="251"/>
      <c r="D128" s="251"/>
      <c r="E128" s="251"/>
      <c r="F128" s="251"/>
      <c r="G128" s="251"/>
      <c r="H128" s="251"/>
      <c r="I128" s="251"/>
      <c r="J128" s="251"/>
      <c r="K128" s="251"/>
      <c r="L128" s="251"/>
      <c r="M128" s="251"/>
      <c r="N128" s="251"/>
      <c r="O128" s="251"/>
      <c r="P128" s="251"/>
      <c r="Q128" s="621"/>
      <c r="R128" s="621"/>
      <c r="S128" s="621"/>
      <c r="T128" s="621"/>
      <c r="U128" s="621"/>
      <c r="V128" s="621"/>
      <c r="W128" s="251"/>
      <c r="X128" s="251"/>
      <c r="Y128" s="251"/>
      <c r="Z128" s="251"/>
      <c r="AA128" s="251"/>
      <c r="AB128" s="251"/>
    </row>
    <row r="129" spans="2:28" ht="18.75">
      <c r="B129" s="251"/>
      <c r="C129" s="251"/>
      <c r="D129" s="251"/>
      <c r="E129" s="251"/>
      <c r="F129" s="251"/>
      <c r="G129" s="251"/>
      <c r="H129" s="251"/>
      <c r="I129" s="251"/>
      <c r="J129" s="251"/>
      <c r="K129" s="251"/>
      <c r="L129" s="251"/>
      <c r="M129" s="251"/>
      <c r="N129" s="251"/>
      <c r="O129" s="251"/>
      <c r="P129" s="251"/>
      <c r="Q129" s="621"/>
      <c r="R129" s="621"/>
      <c r="S129" s="621"/>
      <c r="T129" s="621"/>
      <c r="U129" s="621"/>
      <c r="V129" s="621"/>
      <c r="W129" s="251"/>
      <c r="X129" s="251"/>
      <c r="Y129" s="251"/>
      <c r="Z129" s="251"/>
      <c r="AA129" s="251"/>
      <c r="AB129" s="251"/>
    </row>
    <row r="130" spans="2:28" ht="18.75">
      <c r="B130" s="251"/>
      <c r="C130" s="251"/>
      <c r="D130" s="251"/>
      <c r="E130" s="251"/>
      <c r="F130" s="251"/>
      <c r="G130" s="251"/>
      <c r="H130" s="251"/>
      <c r="I130" s="251"/>
      <c r="J130" s="251"/>
      <c r="K130" s="251"/>
      <c r="L130" s="251"/>
      <c r="M130" s="251"/>
      <c r="N130" s="251"/>
      <c r="O130" s="251"/>
      <c r="P130" s="251"/>
      <c r="Q130" s="621"/>
      <c r="R130" s="621"/>
      <c r="S130" s="621"/>
      <c r="T130" s="621"/>
      <c r="U130" s="621"/>
      <c r="V130" s="621"/>
      <c r="W130" s="251"/>
      <c r="X130" s="251"/>
      <c r="Y130" s="251"/>
      <c r="Z130" s="251"/>
      <c r="AA130" s="251"/>
      <c r="AB130" s="251"/>
    </row>
    <row r="131" spans="2:28" ht="18.75">
      <c r="B131" s="251"/>
      <c r="C131" s="251"/>
      <c r="D131" s="251"/>
      <c r="E131" s="251"/>
      <c r="F131" s="251"/>
      <c r="G131" s="251"/>
      <c r="H131" s="251"/>
      <c r="I131" s="251"/>
      <c r="J131" s="251"/>
      <c r="K131" s="251"/>
      <c r="L131" s="251"/>
      <c r="M131" s="251"/>
      <c r="N131" s="251"/>
      <c r="O131" s="251"/>
      <c r="P131" s="251"/>
      <c r="Q131" s="621"/>
      <c r="R131" s="621"/>
      <c r="S131" s="621"/>
      <c r="T131" s="621"/>
      <c r="U131" s="621"/>
      <c r="V131" s="621"/>
      <c r="W131" s="251"/>
      <c r="X131" s="251"/>
      <c r="Y131" s="251"/>
      <c r="Z131" s="251"/>
      <c r="AA131" s="251"/>
      <c r="AB131" s="251"/>
    </row>
    <row r="132" spans="2:28" ht="18.75">
      <c r="B132" s="251"/>
      <c r="C132" s="251"/>
      <c r="D132" s="251"/>
      <c r="E132" s="251"/>
      <c r="F132" s="251"/>
      <c r="G132" s="251"/>
      <c r="H132" s="251"/>
      <c r="I132" s="251"/>
      <c r="J132" s="251"/>
      <c r="K132" s="251"/>
      <c r="L132" s="251"/>
      <c r="M132" s="251"/>
      <c r="N132" s="251"/>
      <c r="O132" s="251"/>
      <c r="P132" s="251"/>
      <c r="Q132" s="621"/>
      <c r="R132" s="621"/>
      <c r="S132" s="621"/>
      <c r="T132" s="621"/>
      <c r="U132" s="621"/>
      <c r="V132" s="621"/>
      <c r="W132" s="251"/>
      <c r="X132" s="251"/>
      <c r="Y132" s="251"/>
      <c r="Z132" s="251"/>
      <c r="AA132" s="251"/>
      <c r="AB132" s="251"/>
    </row>
    <row r="133" spans="2:28" ht="18.75">
      <c r="B133" s="251"/>
      <c r="C133" s="251"/>
      <c r="D133" s="251"/>
      <c r="E133" s="251"/>
      <c r="F133" s="251"/>
      <c r="G133" s="251"/>
      <c r="H133" s="251"/>
      <c r="I133" s="251"/>
      <c r="J133" s="251"/>
      <c r="K133" s="251"/>
      <c r="L133" s="251"/>
      <c r="M133" s="251"/>
      <c r="N133" s="251"/>
      <c r="O133" s="251"/>
      <c r="P133" s="251"/>
      <c r="Q133" s="621"/>
      <c r="R133" s="621"/>
      <c r="S133" s="621"/>
      <c r="T133" s="621"/>
      <c r="U133" s="621"/>
      <c r="V133" s="621"/>
      <c r="W133" s="251"/>
      <c r="X133" s="251"/>
      <c r="Y133" s="251"/>
      <c r="Z133" s="251"/>
      <c r="AA133" s="251"/>
      <c r="AB133" s="251"/>
    </row>
    <row r="134" spans="2:28" ht="18.75">
      <c r="B134" s="251"/>
      <c r="C134" s="251"/>
      <c r="D134" s="251"/>
      <c r="E134" s="251"/>
      <c r="F134" s="251"/>
      <c r="G134" s="251"/>
      <c r="H134" s="251"/>
      <c r="I134" s="251"/>
      <c r="J134" s="251"/>
      <c r="K134" s="251"/>
      <c r="L134" s="251"/>
      <c r="M134" s="251"/>
      <c r="N134" s="251"/>
      <c r="O134" s="251"/>
      <c r="P134" s="251"/>
      <c r="Q134" s="621"/>
      <c r="R134" s="621"/>
      <c r="S134" s="621"/>
      <c r="T134" s="621"/>
      <c r="U134" s="621"/>
      <c r="V134" s="621"/>
      <c r="W134" s="251"/>
      <c r="X134" s="251"/>
      <c r="Y134" s="251"/>
      <c r="Z134" s="251"/>
      <c r="AA134" s="251"/>
      <c r="AB134" s="251"/>
    </row>
    <row r="135" spans="2:28" ht="18.75">
      <c r="B135" s="251"/>
      <c r="C135" s="251"/>
      <c r="D135" s="251"/>
      <c r="E135" s="251"/>
      <c r="F135" s="251"/>
      <c r="G135" s="251"/>
      <c r="H135" s="251"/>
      <c r="I135" s="251"/>
      <c r="J135" s="251"/>
      <c r="K135" s="251"/>
      <c r="L135" s="251"/>
      <c r="M135" s="251"/>
      <c r="N135" s="251"/>
      <c r="O135" s="251"/>
      <c r="P135" s="251"/>
      <c r="Q135" s="621"/>
      <c r="R135" s="621"/>
      <c r="S135" s="621"/>
      <c r="T135" s="621"/>
      <c r="U135" s="621"/>
      <c r="V135" s="621"/>
      <c r="W135" s="251"/>
      <c r="X135" s="251"/>
      <c r="Y135" s="251"/>
      <c r="Z135" s="251"/>
      <c r="AA135" s="251"/>
      <c r="AB135" s="251"/>
    </row>
    <row r="136" spans="2:28" ht="18.75">
      <c r="B136" s="251"/>
      <c r="C136" s="251"/>
      <c r="D136" s="251"/>
      <c r="E136" s="251"/>
      <c r="F136" s="251"/>
      <c r="G136" s="251"/>
      <c r="H136" s="251"/>
      <c r="I136" s="251"/>
      <c r="J136" s="251"/>
      <c r="K136" s="251"/>
      <c r="L136" s="251"/>
      <c r="M136" s="251"/>
      <c r="N136" s="251"/>
      <c r="O136" s="251"/>
      <c r="P136" s="251"/>
      <c r="Q136" s="621"/>
      <c r="R136" s="621"/>
      <c r="S136" s="621"/>
      <c r="T136" s="621"/>
      <c r="U136" s="621"/>
      <c r="V136" s="621"/>
      <c r="W136" s="251"/>
      <c r="X136" s="251"/>
      <c r="Y136" s="251"/>
      <c r="Z136" s="251"/>
      <c r="AA136" s="251"/>
      <c r="AB136" s="251"/>
    </row>
    <row r="137" spans="2:28" ht="18.75">
      <c r="B137" s="251"/>
      <c r="C137" s="251"/>
      <c r="D137" s="251"/>
      <c r="E137" s="251"/>
      <c r="F137" s="251"/>
      <c r="G137" s="251"/>
      <c r="H137" s="251"/>
      <c r="I137" s="251"/>
      <c r="J137" s="251"/>
      <c r="K137" s="251"/>
      <c r="L137" s="251"/>
      <c r="M137" s="251"/>
      <c r="N137" s="251"/>
      <c r="O137" s="251"/>
      <c r="P137" s="251"/>
      <c r="Q137" s="621"/>
      <c r="R137" s="621"/>
      <c r="S137" s="621"/>
      <c r="T137" s="621"/>
      <c r="U137" s="621"/>
      <c r="V137" s="621"/>
      <c r="W137" s="251"/>
      <c r="X137" s="251"/>
      <c r="Y137" s="251"/>
      <c r="Z137" s="251"/>
      <c r="AA137" s="251"/>
      <c r="AB137" s="251"/>
    </row>
    <row r="138" spans="2:28" ht="18.75">
      <c r="B138" s="251"/>
      <c r="C138" s="251"/>
      <c r="D138" s="251"/>
      <c r="E138" s="251"/>
      <c r="F138" s="251"/>
      <c r="G138" s="251"/>
      <c r="H138" s="251"/>
      <c r="I138" s="251"/>
      <c r="J138" s="251"/>
      <c r="K138" s="251"/>
      <c r="L138" s="251"/>
      <c r="M138" s="251"/>
      <c r="N138" s="251"/>
      <c r="O138" s="251"/>
      <c r="P138" s="251"/>
      <c r="Q138" s="621"/>
      <c r="R138" s="621"/>
      <c r="S138" s="621"/>
      <c r="T138" s="621"/>
      <c r="U138" s="621"/>
      <c r="V138" s="621"/>
      <c r="W138" s="251"/>
      <c r="X138" s="251"/>
      <c r="Y138" s="251"/>
      <c r="Z138" s="251"/>
      <c r="AA138" s="251"/>
      <c r="AB138" s="251"/>
    </row>
    <row r="139" spans="2:28" ht="18.75">
      <c r="B139" s="251"/>
      <c r="C139" s="251"/>
      <c r="D139" s="251"/>
      <c r="E139" s="251"/>
      <c r="F139" s="251"/>
      <c r="G139" s="251"/>
      <c r="H139" s="251"/>
      <c r="I139" s="251"/>
      <c r="J139" s="251"/>
      <c r="K139" s="251"/>
      <c r="L139" s="251"/>
      <c r="M139" s="251"/>
      <c r="N139" s="251"/>
      <c r="O139" s="251"/>
      <c r="P139" s="251"/>
      <c r="Q139" s="621"/>
      <c r="R139" s="621"/>
      <c r="S139" s="621"/>
      <c r="T139" s="621"/>
      <c r="U139" s="621"/>
      <c r="V139" s="621"/>
      <c r="W139" s="251"/>
      <c r="X139" s="251"/>
      <c r="Y139" s="251"/>
      <c r="Z139" s="251"/>
      <c r="AA139" s="251"/>
      <c r="AB139" s="251"/>
    </row>
    <row r="140" spans="2:28" ht="18.75">
      <c r="B140" s="251"/>
      <c r="C140" s="251"/>
      <c r="D140" s="251"/>
      <c r="E140" s="251"/>
      <c r="F140" s="251"/>
      <c r="G140" s="251"/>
      <c r="H140" s="251"/>
      <c r="I140" s="251"/>
      <c r="J140" s="251"/>
      <c r="K140" s="251"/>
      <c r="L140" s="251"/>
      <c r="M140" s="251"/>
      <c r="N140" s="251"/>
      <c r="O140" s="251"/>
      <c r="P140" s="251"/>
      <c r="Q140" s="621"/>
      <c r="R140" s="621"/>
      <c r="S140" s="621"/>
      <c r="T140" s="621"/>
      <c r="U140" s="621"/>
      <c r="V140" s="621"/>
      <c r="W140" s="251"/>
      <c r="X140" s="251"/>
      <c r="Y140" s="251"/>
      <c r="Z140" s="251"/>
      <c r="AA140" s="251"/>
      <c r="AB140" s="251"/>
    </row>
    <row r="141" spans="2:28" ht="18.75">
      <c r="B141" s="251"/>
      <c r="C141" s="251"/>
      <c r="D141" s="251"/>
      <c r="E141" s="251"/>
      <c r="F141" s="251"/>
      <c r="G141" s="251"/>
      <c r="H141" s="251"/>
      <c r="I141" s="251"/>
      <c r="J141" s="251"/>
      <c r="K141" s="251"/>
      <c r="L141" s="251"/>
      <c r="M141" s="251"/>
      <c r="N141" s="251"/>
      <c r="O141" s="251"/>
      <c r="P141" s="251"/>
      <c r="Q141" s="621"/>
      <c r="R141" s="621"/>
      <c r="S141" s="621"/>
      <c r="T141" s="621"/>
      <c r="U141" s="621"/>
      <c r="V141" s="621"/>
      <c r="W141" s="251"/>
      <c r="X141" s="251"/>
      <c r="Y141" s="251"/>
      <c r="Z141" s="251"/>
      <c r="AA141" s="251"/>
      <c r="AB141" s="251"/>
    </row>
    <row r="142" spans="2:28" ht="18.75">
      <c r="B142" s="251"/>
      <c r="C142" s="251"/>
      <c r="D142" s="251"/>
      <c r="E142" s="251"/>
      <c r="F142" s="251"/>
      <c r="G142" s="251"/>
      <c r="H142" s="251"/>
      <c r="I142" s="251"/>
      <c r="J142" s="251"/>
      <c r="K142" s="251"/>
      <c r="L142" s="251"/>
      <c r="M142" s="251"/>
      <c r="N142" s="251"/>
      <c r="O142" s="251"/>
      <c r="P142" s="251"/>
      <c r="Q142" s="621"/>
      <c r="R142" s="621"/>
      <c r="S142" s="621"/>
      <c r="T142" s="621"/>
      <c r="U142" s="621"/>
      <c r="V142" s="621"/>
      <c r="W142" s="251"/>
      <c r="X142" s="251"/>
      <c r="Y142" s="251"/>
      <c r="Z142" s="251"/>
      <c r="AA142" s="251"/>
      <c r="AB142" s="251"/>
    </row>
    <row r="143" spans="2:28" ht="18.75">
      <c r="B143" s="251"/>
      <c r="C143" s="251"/>
      <c r="D143" s="251"/>
      <c r="E143" s="251"/>
      <c r="F143" s="251"/>
      <c r="G143" s="251"/>
      <c r="H143" s="251"/>
      <c r="I143" s="251"/>
      <c r="J143" s="251"/>
      <c r="K143" s="251"/>
      <c r="L143" s="251"/>
      <c r="M143" s="251"/>
      <c r="N143" s="251"/>
      <c r="O143" s="251"/>
      <c r="P143" s="251"/>
      <c r="Q143" s="621"/>
      <c r="R143" s="621"/>
      <c r="S143" s="621"/>
      <c r="T143" s="621"/>
      <c r="U143" s="621"/>
      <c r="V143" s="621"/>
      <c r="W143" s="251"/>
      <c r="X143" s="251"/>
      <c r="Y143" s="251"/>
      <c r="Z143" s="251"/>
      <c r="AA143" s="251"/>
      <c r="AB143" s="251"/>
    </row>
    <row r="144" spans="2:28" ht="18.75">
      <c r="B144" s="251"/>
      <c r="C144" s="251"/>
      <c r="D144" s="251"/>
      <c r="E144" s="251"/>
      <c r="F144" s="251"/>
      <c r="G144" s="251"/>
      <c r="H144" s="251"/>
      <c r="I144" s="251"/>
      <c r="J144" s="251"/>
      <c r="K144" s="251"/>
      <c r="L144" s="251"/>
      <c r="M144" s="251"/>
      <c r="N144" s="251"/>
      <c r="O144" s="251"/>
      <c r="P144" s="251"/>
      <c r="Q144" s="621"/>
      <c r="R144" s="621"/>
      <c r="S144" s="621"/>
      <c r="T144" s="621"/>
      <c r="U144" s="621"/>
      <c r="V144" s="621"/>
      <c r="W144" s="251"/>
      <c r="X144" s="251"/>
      <c r="Y144" s="251"/>
      <c r="Z144" s="251"/>
      <c r="AA144" s="251"/>
      <c r="AB144" s="251"/>
    </row>
    <row r="145" spans="2:28" ht="18.75">
      <c r="B145" s="251"/>
      <c r="C145" s="251"/>
      <c r="D145" s="251"/>
      <c r="E145" s="251"/>
      <c r="F145" s="251"/>
      <c r="G145" s="251"/>
      <c r="H145" s="251"/>
      <c r="I145" s="251"/>
      <c r="J145" s="251"/>
      <c r="K145" s="251"/>
      <c r="L145" s="251"/>
      <c r="M145" s="251"/>
      <c r="N145" s="251"/>
      <c r="O145" s="251"/>
      <c r="P145" s="251"/>
      <c r="Q145" s="621"/>
      <c r="R145" s="621"/>
      <c r="S145" s="621"/>
      <c r="T145" s="621"/>
      <c r="U145" s="621"/>
      <c r="V145" s="621"/>
      <c r="W145" s="251"/>
      <c r="X145" s="251"/>
      <c r="Y145" s="251"/>
      <c r="Z145" s="251"/>
      <c r="AA145" s="251"/>
      <c r="AB145" s="251"/>
    </row>
    <row r="146" spans="2:28" ht="18.75">
      <c r="B146" s="251"/>
      <c r="C146" s="251"/>
      <c r="D146" s="251"/>
      <c r="E146" s="251"/>
      <c r="F146" s="251"/>
      <c r="G146" s="251"/>
      <c r="H146" s="251"/>
      <c r="I146" s="251"/>
      <c r="J146" s="251"/>
      <c r="K146" s="251"/>
      <c r="L146" s="251"/>
      <c r="M146" s="251"/>
      <c r="N146" s="251"/>
      <c r="O146" s="251"/>
      <c r="P146" s="251"/>
      <c r="Q146" s="621"/>
      <c r="R146" s="621"/>
      <c r="S146" s="621"/>
      <c r="T146" s="621"/>
      <c r="U146" s="621"/>
      <c r="V146" s="621"/>
      <c r="W146" s="251"/>
      <c r="X146" s="251"/>
      <c r="Y146" s="251"/>
      <c r="Z146" s="251"/>
      <c r="AA146" s="251"/>
      <c r="AB146" s="251"/>
    </row>
    <row r="147" spans="2:28" ht="18.75">
      <c r="B147" s="251"/>
      <c r="C147" s="251"/>
      <c r="D147" s="251"/>
      <c r="E147" s="251"/>
      <c r="F147" s="251"/>
      <c r="G147" s="251"/>
      <c r="H147" s="251"/>
      <c r="I147" s="251"/>
      <c r="J147" s="251"/>
      <c r="K147" s="251"/>
      <c r="L147" s="251"/>
      <c r="M147" s="251"/>
      <c r="N147" s="251"/>
      <c r="O147" s="251"/>
      <c r="P147" s="251"/>
      <c r="Q147" s="621"/>
      <c r="R147" s="621"/>
      <c r="S147" s="621"/>
      <c r="T147" s="621"/>
      <c r="U147" s="621"/>
      <c r="V147" s="621"/>
      <c r="W147" s="251"/>
      <c r="X147" s="251"/>
      <c r="Y147" s="251"/>
      <c r="Z147" s="251"/>
      <c r="AA147" s="251"/>
      <c r="AB147" s="251"/>
    </row>
    <row r="148" spans="2:28" ht="18.75">
      <c r="B148" s="251"/>
      <c r="C148" s="251"/>
      <c r="D148" s="251"/>
      <c r="E148" s="251"/>
      <c r="F148" s="251"/>
      <c r="G148" s="251"/>
      <c r="H148" s="251"/>
      <c r="I148" s="251"/>
      <c r="J148" s="251"/>
      <c r="K148" s="251"/>
      <c r="L148" s="251"/>
      <c r="M148" s="251"/>
      <c r="N148" s="251"/>
      <c r="O148" s="251"/>
      <c r="P148" s="251"/>
      <c r="Q148" s="621"/>
      <c r="R148" s="621"/>
      <c r="S148" s="621"/>
      <c r="T148" s="621"/>
      <c r="U148" s="621"/>
      <c r="V148" s="621"/>
      <c r="W148" s="251"/>
      <c r="X148" s="251"/>
      <c r="Y148" s="251"/>
      <c r="Z148" s="251"/>
      <c r="AA148" s="251"/>
      <c r="AB148" s="251"/>
    </row>
    <row r="149" spans="2:28" ht="18.75">
      <c r="B149" s="251"/>
      <c r="C149" s="251"/>
      <c r="D149" s="251"/>
      <c r="E149" s="251"/>
      <c r="F149" s="251"/>
      <c r="G149" s="251"/>
      <c r="H149" s="251"/>
      <c r="I149" s="251"/>
      <c r="J149" s="251"/>
      <c r="K149" s="251"/>
      <c r="L149" s="251"/>
      <c r="M149" s="251"/>
      <c r="N149" s="251"/>
      <c r="O149" s="251"/>
      <c r="P149" s="251"/>
      <c r="Q149" s="621"/>
      <c r="R149" s="621"/>
      <c r="S149" s="621"/>
      <c r="T149" s="621"/>
      <c r="U149" s="621"/>
      <c r="V149" s="621"/>
      <c r="W149" s="251"/>
      <c r="X149" s="251"/>
      <c r="Y149" s="251"/>
      <c r="Z149" s="251"/>
      <c r="AA149" s="251"/>
      <c r="AB149" s="251"/>
    </row>
    <row r="150" spans="2:28" ht="18.75">
      <c r="B150" s="251"/>
      <c r="C150" s="251"/>
      <c r="D150" s="251"/>
      <c r="E150" s="251"/>
      <c r="F150" s="251"/>
      <c r="G150" s="251"/>
      <c r="H150" s="251"/>
      <c r="I150" s="251"/>
      <c r="J150" s="251"/>
      <c r="K150" s="251"/>
      <c r="L150" s="251"/>
      <c r="M150" s="251"/>
      <c r="N150" s="251"/>
      <c r="O150" s="251"/>
      <c r="P150" s="251"/>
      <c r="Q150" s="621"/>
      <c r="R150" s="621"/>
      <c r="S150" s="621"/>
      <c r="T150" s="621"/>
      <c r="U150" s="621"/>
      <c r="V150" s="621"/>
      <c r="W150" s="251"/>
      <c r="X150" s="251"/>
      <c r="Y150" s="251"/>
      <c r="Z150" s="251"/>
      <c r="AA150" s="251"/>
      <c r="AB150" s="251"/>
    </row>
    <row r="151" spans="2:28" ht="18.75">
      <c r="B151" s="251"/>
      <c r="C151" s="251"/>
      <c r="D151" s="251"/>
      <c r="E151" s="251"/>
      <c r="F151" s="251"/>
      <c r="G151" s="251"/>
      <c r="H151" s="251"/>
      <c r="I151" s="251"/>
      <c r="J151" s="251"/>
      <c r="K151" s="251"/>
      <c r="L151" s="251"/>
      <c r="M151" s="251"/>
      <c r="N151" s="251"/>
      <c r="O151" s="251"/>
      <c r="P151" s="251"/>
      <c r="Q151" s="621"/>
      <c r="R151" s="621"/>
      <c r="S151" s="621"/>
      <c r="T151" s="621"/>
      <c r="U151" s="621"/>
      <c r="V151" s="621"/>
      <c r="W151" s="251"/>
      <c r="X151" s="251"/>
      <c r="Y151" s="251"/>
      <c r="Z151" s="251"/>
      <c r="AA151" s="251"/>
      <c r="AB151" s="251"/>
    </row>
    <row r="152" spans="2:28" ht="18.75">
      <c r="B152" s="251"/>
      <c r="C152" s="251"/>
      <c r="D152" s="251"/>
      <c r="E152" s="251"/>
      <c r="F152" s="251"/>
      <c r="G152" s="251"/>
      <c r="H152" s="251"/>
      <c r="I152" s="251"/>
      <c r="J152" s="251"/>
      <c r="K152" s="251"/>
      <c r="L152" s="251"/>
      <c r="M152" s="251"/>
      <c r="N152" s="251"/>
      <c r="O152" s="251"/>
      <c r="P152" s="251"/>
      <c r="Q152" s="621"/>
      <c r="R152" s="621"/>
      <c r="S152" s="621"/>
      <c r="T152" s="621"/>
      <c r="U152" s="621"/>
      <c r="V152" s="621"/>
      <c r="W152" s="251"/>
      <c r="X152" s="251"/>
      <c r="Y152" s="251"/>
      <c r="Z152" s="251"/>
      <c r="AA152" s="251"/>
      <c r="AB152" s="251"/>
    </row>
    <row r="153" spans="2:28" ht="18.75">
      <c r="B153" s="251"/>
      <c r="C153" s="251"/>
      <c r="D153" s="251"/>
      <c r="E153" s="251"/>
      <c r="F153" s="251"/>
      <c r="G153" s="251"/>
      <c r="H153" s="251"/>
      <c r="I153" s="251"/>
      <c r="J153" s="251"/>
      <c r="K153" s="251"/>
      <c r="L153" s="251"/>
      <c r="M153" s="251"/>
      <c r="N153" s="251"/>
      <c r="O153" s="251"/>
      <c r="P153" s="251"/>
      <c r="Q153" s="621"/>
      <c r="R153" s="621"/>
      <c r="S153" s="621"/>
      <c r="T153" s="621"/>
      <c r="U153" s="621"/>
      <c r="V153" s="621"/>
      <c r="W153" s="251"/>
      <c r="X153" s="251"/>
      <c r="Y153" s="251"/>
      <c r="Z153" s="251"/>
      <c r="AA153" s="251"/>
      <c r="AB153" s="251"/>
    </row>
    <row r="154" spans="2:28" ht="18.75">
      <c r="B154" s="251"/>
      <c r="C154" s="251"/>
      <c r="D154" s="251"/>
      <c r="E154" s="251"/>
      <c r="F154" s="251"/>
      <c r="G154" s="251"/>
      <c r="H154" s="251"/>
      <c r="I154" s="251"/>
      <c r="J154" s="251"/>
      <c r="K154" s="251"/>
      <c r="L154" s="251"/>
      <c r="M154" s="251"/>
      <c r="N154" s="251"/>
      <c r="O154" s="251"/>
      <c r="P154" s="251"/>
      <c r="Q154" s="621"/>
      <c r="R154" s="621"/>
      <c r="S154" s="621"/>
      <c r="T154" s="621"/>
      <c r="U154" s="621"/>
      <c r="V154" s="621"/>
      <c r="W154" s="251"/>
      <c r="X154" s="251"/>
      <c r="Y154" s="251"/>
      <c r="Z154" s="251"/>
      <c r="AA154" s="251"/>
      <c r="AB154" s="251"/>
    </row>
    <row r="155" spans="2:28" ht="18.75">
      <c r="B155" s="251"/>
      <c r="C155" s="251"/>
      <c r="D155" s="251"/>
      <c r="E155" s="251"/>
      <c r="F155" s="251"/>
      <c r="G155" s="251"/>
      <c r="H155" s="251"/>
      <c r="I155" s="251"/>
      <c r="J155" s="251"/>
      <c r="K155" s="251"/>
      <c r="L155" s="251"/>
      <c r="M155" s="251"/>
      <c r="N155" s="251"/>
      <c r="O155" s="251"/>
      <c r="P155" s="251"/>
      <c r="Q155" s="621"/>
      <c r="R155" s="621"/>
      <c r="S155" s="621"/>
      <c r="T155" s="621"/>
      <c r="U155" s="621"/>
      <c r="V155" s="621"/>
      <c r="W155" s="251"/>
      <c r="X155" s="251"/>
      <c r="Y155" s="251"/>
      <c r="Z155" s="251"/>
      <c r="AA155" s="251"/>
      <c r="AB155" s="251"/>
    </row>
    <row r="156" spans="2:28" ht="18.75">
      <c r="B156" s="251"/>
      <c r="C156" s="251"/>
      <c r="D156" s="251"/>
      <c r="E156" s="251"/>
      <c r="F156" s="251"/>
      <c r="G156" s="251"/>
      <c r="H156" s="251"/>
      <c r="I156" s="251"/>
      <c r="J156" s="251"/>
      <c r="K156" s="251"/>
      <c r="L156" s="251"/>
      <c r="M156" s="251"/>
      <c r="N156" s="251"/>
      <c r="O156" s="251"/>
      <c r="P156" s="251"/>
      <c r="Q156" s="621"/>
      <c r="R156" s="621"/>
      <c r="S156" s="621"/>
      <c r="T156" s="621"/>
      <c r="U156" s="621"/>
      <c r="V156" s="621"/>
      <c r="W156" s="251"/>
      <c r="X156" s="251"/>
      <c r="Y156" s="251"/>
      <c r="Z156" s="251"/>
      <c r="AA156" s="251"/>
      <c r="AB156" s="251"/>
    </row>
    <row r="157" spans="2:28" ht="18.75">
      <c r="B157" s="251"/>
      <c r="C157" s="251"/>
      <c r="D157" s="251"/>
      <c r="E157" s="251"/>
      <c r="F157" s="251"/>
      <c r="G157" s="251"/>
      <c r="H157" s="251"/>
      <c r="I157" s="251"/>
      <c r="J157" s="251"/>
      <c r="K157" s="251"/>
      <c r="L157" s="251"/>
      <c r="M157" s="251"/>
      <c r="N157" s="251"/>
      <c r="O157" s="251"/>
      <c r="P157" s="251"/>
      <c r="Q157" s="621"/>
      <c r="R157" s="621"/>
      <c r="S157" s="621"/>
      <c r="T157" s="621"/>
      <c r="U157" s="621"/>
      <c r="V157" s="621"/>
      <c r="W157" s="251"/>
      <c r="X157" s="251"/>
      <c r="Y157" s="251"/>
      <c r="Z157" s="251"/>
      <c r="AA157" s="251"/>
      <c r="AB157" s="251"/>
    </row>
    <row r="158" spans="2:28" ht="18.75">
      <c r="B158" s="251"/>
      <c r="C158" s="251"/>
      <c r="D158" s="251"/>
      <c r="E158" s="251"/>
      <c r="F158" s="251"/>
      <c r="G158" s="251"/>
      <c r="H158" s="251"/>
      <c r="I158" s="251"/>
      <c r="J158" s="251"/>
      <c r="K158" s="251"/>
      <c r="L158" s="251"/>
      <c r="M158" s="251"/>
      <c r="N158" s="251"/>
      <c r="O158" s="251"/>
      <c r="P158" s="251"/>
      <c r="Q158" s="621"/>
      <c r="R158" s="621"/>
      <c r="S158" s="621"/>
      <c r="T158" s="621"/>
      <c r="U158" s="621"/>
      <c r="V158" s="621"/>
      <c r="W158" s="251"/>
      <c r="X158" s="251"/>
      <c r="Y158" s="251"/>
      <c r="Z158" s="251"/>
      <c r="AA158" s="251"/>
      <c r="AB158" s="251"/>
    </row>
    <row r="159" spans="2:28" ht="18.75">
      <c r="B159" s="251"/>
      <c r="C159" s="251"/>
      <c r="D159" s="251"/>
      <c r="E159" s="251"/>
      <c r="F159" s="251"/>
      <c r="G159" s="251"/>
      <c r="H159" s="251"/>
      <c r="I159" s="251"/>
      <c r="J159" s="251"/>
      <c r="K159" s="251"/>
      <c r="L159" s="251"/>
      <c r="M159" s="251"/>
      <c r="N159" s="251"/>
      <c r="O159" s="251"/>
      <c r="P159" s="251"/>
      <c r="Q159" s="621"/>
      <c r="R159" s="621"/>
      <c r="S159" s="621"/>
      <c r="T159" s="621"/>
      <c r="U159" s="621"/>
      <c r="V159" s="621"/>
      <c r="W159" s="251"/>
      <c r="X159" s="251"/>
      <c r="Y159" s="251"/>
      <c r="Z159" s="251"/>
      <c r="AA159" s="251"/>
      <c r="AB159" s="251"/>
    </row>
    <row r="160" spans="2:28" ht="18.75">
      <c r="B160" s="251"/>
      <c r="C160" s="251"/>
      <c r="D160" s="251"/>
      <c r="E160" s="251"/>
      <c r="F160" s="251"/>
      <c r="G160" s="251"/>
      <c r="H160" s="251"/>
      <c r="I160" s="251"/>
      <c r="J160" s="251"/>
      <c r="K160" s="251"/>
      <c r="L160" s="251"/>
      <c r="M160" s="251"/>
      <c r="N160" s="251"/>
      <c r="O160" s="251"/>
      <c r="P160" s="251"/>
      <c r="Q160" s="621"/>
      <c r="R160" s="621"/>
      <c r="S160" s="621"/>
      <c r="T160" s="621"/>
      <c r="U160" s="621"/>
      <c r="V160" s="621"/>
      <c r="W160" s="251"/>
      <c r="X160" s="251"/>
      <c r="Y160" s="251"/>
      <c r="Z160" s="251"/>
      <c r="AA160" s="251"/>
      <c r="AB160" s="251"/>
    </row>
    <row r="161" spans="2:28" ht="18.75">
      <c r="B161" s="251"/>
      <c r="C161" s="251"/>
      <c r="D161" s="251"/>
      <c r="E161" s="251"/>
      <c r="F161" s="251"/>
      <c r="G161" s="251"/>
      <c r="H161" s="251"/>
      <c r="I161" s="251"/>
      <c r="J161" s="251"/>
      <c r="K161" s="251"/>
      <c r="L161" s="251"/>
      <c r="M161" s="251"/>
      <c r="N161" s="251"/>
      <c r="O161" s="251"/>
      <c r="P161" s="251"/>
      <c r="Q161" s="621"/>
      <c r="R161" s="621"/>
      <c r="S161" s="621"/>
      <c r="T161" s="621"/>
      <c r="U161" s="621"/>
      <c r="V161" s="621"/>
      <c r="W161" s="251"/>
      <c r="X161" s="251"/>
      <c r="Y161" s="251"/>
      <c r="Z161" s="251"/>
      <c r="AA161" s="251"/>
      <c r="AB161" s="251"/>
    </row>
    <row r="162" spans="2:28" ht="18.75">
      <c r="B162" s="251"/>
      <c r="C162" s="251"/>
      <c r="D162" s="251"/>
      <c r="E162" s="251"/>
      <c r="F162" s="251"/>
      <c r="G162" s="251"/>
      <c r="H162" s="251"/>
      <c r="I162" s="251"/>
      <c r="J162" s="251"/>
      <c r="K162" s="251"/>
      <c r="L162" s="251"/>
      <c r="M162" s="251"/>
      <c r="N162" s="251"/>
      <c r="O162" s="251"/>
      <c r="P162" s="251"/>
      <c r="Q162" s="621"/>
      <c r="R162" s="621"/>
      <c r="S162" s="621"/>
      <c r="T162" s="621"/>
      <c r="U162" s="621"/>
      <c r="V162" s="621"/>
      <c r="W162" s="251"/>
      <c r="X162" s="251"/>
      <c r="Y162" s="251"/>
      <c r="Z162" s="251"/>
      <c r="AA162" s="251"/>
      <c r="AB162" s="251"/>
    </row>
    <row r="163" spans="2:28" ht="18.75">
      <c r="B163" s="251"/>
      <c r="C163" s="251"/>
      <c r="D163" s="251"/>
      <c r="E163" s="251"/>
      <c r="F163" s="251"/>
      <c r="G163" s="251"/>
      <c r="H163" s="251"/>
      <c r="I163" s="251"/>
      <c r="J163" s="251"/>
      <c r="K163" s="251"/>
      <c r="L163" s="251"/>
      <c r="M163" s="251"/>
      <c r="N163" s="251"/>
      <c r="O163" s="251"/>
      <c r="P163" s="251"/>
      <c r="Q163" s="621"/>
      <c r="R163" s="621"/>
      <c r="S163" s="621"/>
      <c r="T163" s="621"/>
      <c r="U163" s="621"/>
      <c r="V163" s="621"/>
      <c r="W163" s="251"/>
      <c r="X163" s="251"/>
      <c r="Y163" s="251"/>
      <c r="Z163" s="251"/>
      <c r="AA163" s="251"/>
      <c r="AB163" s="251"/>
    </row>
    <row r="164" spans="2:28" ht="18.75">
      <c r="B164" s="251"/>
      <c r="C164" s="251"/>
      <c r="D164" s="251"/>
      <c r="E164" s="251"/>
      <c r="F164" s="251"/>
      <c r="G164" s="251"/>
      <c r="H164" s="251"/>
      <c r="I164" s="251"/>
      <c r="J164" s="251"/>
      <c r="K164" s="251"/>
      <c r="L164" s="251"/>
      <c r="M164" s="251"/>
      <c r="N164" s="251"/>
      <c r="O164" s="251"/>
      <c r="P164" s="251"/>
      <c r="Q164" s="621"/>
      <c r="R164" s="621"/>
      <c r="S164" s="621"/>
      <c r="T164" s="621"/>
      <c r="U164" s="621"/>
      <c r="V164" s="621"/>
      <c r="W164" s="251"/>
      <c r="X164" s="251"/>
      <c r="Y164" s="251"/>
      <c r="Z164" s="251"/>
      <c r="AA164" s="251"/>
      <c r="AB164" s="251"/>
    </row>
    <row r="165" spans="2:28" ht="18.75">
      <c r="B165" s="251"/>
      <c r="C165" s="251"/>
      <c r="D165" s="251"/>
      <c r="E165" s="251"/>
      <c r="F165" s="251"/>
      <c r="G165" s="251"/>
      <c r="H165" s="251"/>
      <c r="I165" s="251"/>
      <c r="J165" s="251"/>
      <c r="K165" s="251"/>
      <c r="L165" s="251"/>
      <c r="M165" s="251"/>
      <c r="N165" s="251"/>
      <c r="O165" s="251"/>
      <c r="P165" s="251"/>
      <c r="Q165" s="621"/>
      <c r="R165" s="621"/>
      <c r="S165" s="621"/>
      <c r="T165" s="621"/>
      <c r="U165" s="621"/>
      <c r="V165" s="621"/>
      <c r="W165" s="251"/>
      <c r="X165" s="251"/>
      <c r="Y165" s="251"/>
      <c r="Z165" s="251"/>
      <c r="AA165" s="251"/>
      <c r="AB165" s="251"/>
    </row>
    <row r="166" spans="2:28" ht="18.75">
      <c r="B166" s="251"/>
      <c r="C166" s="251"/>
      <c r="D166" s="251"/>
      <c r="E166" s="251"/>
      <c r="F166" s="251"/>
      <c r="G166" s="251"/>
      <c r="H166" s="251"/>
      <c r="I166" s="251"/>
      <c r="J166" s="251"/>
      <c r="K166" s="251"/>
      <c r="L166" s="251"/>
      <c r="M166" s="251"/>
      <c r="N166" s="251"/>
      <c r="O166" s="251"/>
      <c r="P166" s="251"/>
      <c r="Q166" s="621"/>
      <c r="R166" s="621"/>
      <c r="S166" s="621"/>
      <c r="T166" s="621"/>
      <c r="U166" s="621"/>
      <c r="V166" s="621"/>
      <c r="W166" s="251"/>
      <c r="X166" s="251"/>
      <c r="Y166" s="251"/>
      <c r="Z166" s="251"/>
      <c r="AA166" s="251"/>
      <c r="AB166" s="251"/>
    </row>
    <row r="167" spans="2:28" ht="18.75">
      <c r="B167" s="251"/>
      <c r="C167" s="251"/>
      <c r="D167" s="251"/>
      <c r="E167" s="251"/>
      <c r="F167" s="251"/>
      <c r="G167" s="251"/>
      <c r="H167" s="251"/>
      <c r="I167" s="251"/>
      <c r="J167" s="251"/>
      <c r="K167" s="251"/>
      <c r="L167" s="251"/>
      <c r="M167" s="251"/>
      <c r="N167" s="251"/>
      <c r="O167" s="251"/>
      <c r="P167" s="251"/>
      <c r="Q167" s="621"/>
      <c r="R167" s="621"/>
      <c r="S167" s="621"/>
      <c r="T167" s="621"/>
      <c r="U167" s="621"/>
      <c r="V167" s="621"/>
      <c r="W167" s="251"/>
      <c r="X167" s="251"/>
      <c r="Y167" s="251"/>
      <c r="Z167" s="251"/>
      <c r="AA167" s="251"/>
      <c r="AB167" s="251"/>
    </row>
    <row r="168" spans="2:28" ht="18.75">
      <c r="B168" s="251"/>
      <c r="C168" s="251"/>
      <c r="D168" s="251"/>
      <c r="E168" s="251"/>
      <c r="F168" s="251"/>
      <c r="G168" s="251"/>
      <c r="H168" s="251"/>
      <c r="I168" s="251"/>
      <c r="J168" s="251"/>
      <c r="K168" s="251"/>
      <c r="L168" s="251"/>
      <c r="M168" s="251"/>
      <c r="N168" s="251"/>
      <c r="O168" s="251"/>
      <c r="P168" s="251"/>
      <c r="Q168" s="621"/>
      <c r="R168" s="621"/>
      <c r="S168" s="621"/>
      <c r="T168" s="621"/>
      <c r="U168" s="621"/>
      <c r="V168" s="621"/>
      <c r="W168" s="251"/>
      <c r="X168" s="251"/>
      <c r="Y168" s="251"/>
      <c r="Z168" s="251"/>
      <c r="AA168" s="251"/>
      <c r="AB168" s="251"/>
    </row>
    <row r="169" spans="2:28" ht="18.75">
      <c r="B169" s="251"/>
      <c r="C169" s="251"/>
      <c r="D169" s="251"/>
      <c r="E169" s="251"/>
      <c r="F169" s="251"/>
      <c r="G169" s="251"/>
      <c r="H169" s="251"/>
      <c r="I169" s="251"/>
      <c r="J169" s="251"/>
      <c r="K169" s="251"/>
      <c r="L169" s="251"/>
      <c r="M169" s="251"/>
      <c r="N169" s="251"/>
      <c r="O169" s="251"/>
      <c r="P169" s="251"/>
      <c r="Q169" s="621"/>
      <c r="R169" s="621"/>
      <c r="S169" s="621"/>
      <c r="T169" s="621"/>
      <c r="U169" s="621"/>
      <c r="V169" s="621"/>
      <c r="W169" s="251"/>
      <c r="X169" s="251"/>
      <c r="Y169" s="251"/>
      <c r="Z169" s="251"/>
      <c r="AA169" s="251"/>
      <c r="AB169" s="251"/>
    </row>
    <row r="170" spans="2:28" ht="18.75">
      <c r="B170" s="251"/>
      <c r="C170" s="251"/>
      <c r="D170" s="251"/>
      <c r="E170" s="251"/>
      <c r="F170" s="251"/>
      <c r="G170" s="251"/>
      <c r="H170" s="251"/>
      <c r="I170" s="251"/>
      <c r="J170" s="251"/>
      <c r="K170" s="251"/>
      <c r="L170" s="251"/>
      <c r="M170" s="251"/>
      <c r="N170" s="251"/>
      <c r="O170" s="251"/>
      <c r="P170" s="251"/>
      <c r="Q170" s="621"/>
      <c r="R170" s="621"/>
      <c r="S170" s="621"/>
      <c r="T170" s="621"/>
      <c r="U170" s="621"/>
      <c r="V170" s="621"/>
      <c r="W170" s="251"/>
      <c r="X170" s="251"/>
      <c r="Y170" s="251"/>
      <c r="Z170" s="251"/>
      <c r="AA170" s="251"/>
      <c r="AB170" s="251"/>
    </row>
    <row r="171" spans="2:28" ht="18.75">
      <c r="B171" s="251"/>
      <c r="C171" s="251"/>
      <c r="D171" s="251"/>
      <c r="E171" s="251"/>
      <c r="F171" s="251"/>
      <c r="G171" s="251"/>
      <c r="H171" s="251"/>
      <c r="I171" s="251"/>
      <c r="J171" s="251"/>
      <c r="K171" s="251"/>
      <c r="L171" s="251"/>
      <c r="M171" s="251"/>
      <c r="N171" s="251"/>
      <c r="O171" s="251"/>
      <c r="P171" s="251"/>
      <c r="Q171" s="621"/>
      <c r="R171" s="621"/>
      <c r="S171" s="621"/>
      <c r="T171" s="621"/>
      <c r="U171" s="621"/>
      <c r="V171" s="621"/>
      <c r="W171" s="251"/>
      <c r="X171" s="251"/>
      <c r="Y171" s="251"/>
      <c r="Z171" s="251"/>
      <c r="AA171" s="251"/>
      <c r="AB171" s="251"/>
    </row>
    <row r="172" spans="2:28" ht="18.75">
      <c r="B172" s="251"/>
      <c r="C172" s="251"/>
      <c r="D172" s="251"/>
      <c r="E172" s="251"/>
      <c r="F172" s="251"/>
      <c r="G172" s="251"/>
      <c r="H172" s="251"/>
      <c r="I172" s="251"/>
      <c r="J172" s="251"/>
      <c r="K172" s="251"/>
      <c r="L172" s="251"/>
      <c r="M172" s="251"/>
      <c r="N172" s="251"/>
      <c r="O172" s="251"/>
      <c r="P172" s="251"/>
      <c r="Q172" s="621"/>
      <c r="R172" s="621"/>
      <c r="S172" s="621"/>
      <c r="T172" s="621"/>
      <c r="U172" s="621"/>
      <c r="V172" s="621"/>
      <c r="W172" s="251"/>
      <c r="X172" s="251"/>
      <c r="Y172" s="251"/>
      <c r="Z172" s="251"/>
      <c r="AA172" s="251"/>
      <c r="AB172" s="251"/>
    </row>
    <row r="173" spans="2:28" ht="18.75">
      <c r="B173" s="251"/>
      <c r="C173" s="251"/>
      <c r="D173" s="251"/>
      <c r="E173" s="251"/>
      <c r="F173" s="251"/>
      <c r="G173" s="251"/>
      <c r="H173" s="251"/>
      <c r="I173" s="251"/>
      <c r="J173" s="251"/>
      <c r="K173" s="251"/>
      <c r="L173" s="251"/>
      <c r="M173" s="251"/>
      <c r="N173" s="251"/>
      <c r="O173" s="251"/>
      <c r="P173" s="251"/>
      <c r="Q173" s="621"/>
      <c r="R173" s="621"/>
      <c r="S173" s="621"/>
      <c r="T173" s="621"/>
      <c r="U173" s="621"/>
      <c r="V173" s="621"/>
      <c r="W173" s="251"/>
      <c r="X173" s="251"/>
      <c r="Y173" s="251"/>
      <c r="Z173" s="251"/>
      <c r="AA173" s="251"/>
      <c r="AB173" s="251"/>
    </row>
    <row r="174" spans="2:28" ht="18.75">
      <c r="B174" s="251"/>
      <c r="C174" s="251"/>
      <c r="D174" s="251"/>
      <c r="E174" s="251"/>
      <c r="F174" s="251"/>
      <c r="G174" s="251"/>
      <c r="H174" s="251"/>
      <c r="I174" s="251"/>
      <c r="J174" s="251"/>
      <c r="K174" s="251"/>
      <c r="L174" s="251"/>
      <c r="M174" s="251"/>
      <c r="N174" s="251"/>
      <c r="O174" s="251"/>
      <c r="P174" s="251"/>
      <c r="Q174" s="621"/>
      <c r="R174" s="621"/>
      <c r="S174" s="621"/>
      <c r="T174" s="621"/>
      <c r="U174" s="621"/>
      <c r="V174" s="621"/>
      <c r="W174" s="251"/>
      <c r="X174" s="251"/>
      <c r="Y174" s="251"/>
      <c r="Z174" s="251"/>
      <c r="AA174" s="251"/>
      <c r="AB174" s="251"/>
    </row>
    <row r="175" spans="2:28" ht="18.75">
      <c r="B175" s="251"/>
      <c r="C175" s="251"/>
      <c r="D175" s="251"/>
      <c r="E175" s="251"/>
      <c r="F175" s="251"/>
      <c r="G175" s="251"/>
      <c r="H175" s="251"/>
      <c r="I175" s="251"/>
      <c r="J175" s="251"/>
      <c r="K175" s="251"/>
      <c r="L175" s="251"/>
      <c r="M175" s="251"/>
      <c r="N175" s="251"/>
      <c r="O175" s="251"/>
      <c r="P175" s="251"/>
      <c r="Q175" s="621"/>
      <c r="R175" s="621"/>
      <c r="S175" s="621"/>
      <c r="T175" s="621"/>
      <c r="U175" s="621"/>
      <c r="V175" s="621"/>
      <c r="W175" s="251"/>
      <c r="X175" s="251"/>
      <c r="Y175" s="251"/>
      <c r="Z175" s="251"/>
      <c r="AA175" s="251"/>
      <c r="AB175" s="251"/>
    </row>
    <row r="176" spans="2:28" ht="18.75">
      <c r="B176" s="251"/>
      <c r="C176" s="251"/>
      <c r="D176" s="251"/>
      <c r="E176" s="251"/>
      <c r="F176" s="251"/>
      <c r="G176" s="251"/>
      <c r="H176" s="251"/>
      <c r="I176" s="251"/>
      <c r="J176" s="251"/>
      <c r="K176" s="251"/>
      <c r="L176" s="251"/>
      <c r="M176" s="251"/>
      <c r="N176" s="251"/>
      <c r="O176" s="251"/>
      <c r="P176" s="251"/>
      <c r="Q176" s="621"/>
      <c r="R176" s="621"/>
      <c r="S176" s="621"/>
      <c r="T176" s="621"/>
      <c r="U176" s="621"/>
      <c r="V176" s="621"/>
      <c r="W176" s="251"/>
      <c r="X176" s="251"/>
      <c r="Y176" s="251"/>
      <c r="Z176" s="251"/>
      <c r="AA176" s="251"/>
      <c r="AB176" s="251"/>
    </row>
    <row r="177" spans="2:28" ht="18.75">
      <c r="B177" s="251"/>
      <c r="C177" s="251"/>
      <c r="D177" s="251"/>
      <c r="E177" s="251"/>
      <c r="F177" s="251"/>
      <c r="G177" s="251"/>
      <c r="H177" s="251"/>
      <c r="I177" s="251"/>
      <c r="J177" s="251"/>
      <c r="K177" s="251"/>
      <c r="L177" s="251"/>
      <c r="M177" s="251"/>
      <c r="N177" s="251"/>
      <c r="O177" s="251"/>
      <c r="P177" s="251"/>
      <c r="Q177" s="621"/>
      <c r="R177" s="621"/>
      <c r="S177" s="621"/>
      <c r="T177" s="621"/>
      <c r="U177" s="621"/>
      <c r="V177" s="621"/>
      <c r="W177" s="251"/>
      <c r="X177" s="251"/>
      <c r="Y177" s="251"/>
      <c r="Z177" s="251"/>
      <c r="AA177" s="251"/>
      <c r="AB177" s="251"/>
    </row>
    <row r="178" spans="2:28" ht="18.75">
      <c r="B178" s="251"/>
      <c r="C178" s="251"/>
      <c r="D178" s="251"/>
      <c r="E178" s="251"/>
      <c r="F178" s="251"/>
      <c r="G178" s="251"/>
      <c r="H178" s="251"/>
      <c r="I178" s="251"/>
      <c r="J178" s="251"/>
      <c r="K178" s="251"/>
      <c r="L178" s="251"/>
      <c r="M178" s="251"/>
      <c r="N178" s="251"/>
      <c r="O178" s="251"/>
      <c r="P178" s="251"/>
      <c r="Q178" s="621"/>
      <c r="R178" s="621"/>
      <c r="S178" s="621"/>
      <c r="T178" s="621"/>
      <c r="U178" s="621"/>
      <c r="V178" s="621"/>
      <c r="W178" s="251"/>
      <c r="X178" s="251"/>
      <c r="Y178" s="251"/>
      <c r="Z178" s="251"/>
      <c r="AA178" s="251"/>
      <c r="AB178" s="251"/>
    </row>
    <row r="179" spans="2:28" ht="18.75">
      <c r="B179" s="251"/>
      <c r="C179" s="251"/>
      <c r="D179" s="251"/>
      <c r="E179" s="251"/>
      <c r="F179" s="251"/>
      <c r="G179" s="251"/>
      <c r="H179" s="251"/>
      <c r="I179" s="251"/>
      <c r="J179" s="251"/>
      <c r="K179" s="251"/>
      <c r="L179" s="251"/>
      <c r="M179" s="251"/>
      <c r="N179" s="251"/>
      <c r="O179" s="251"/>
      <c r="P179" s="251"/>
      <c r="Q179" s="621"/>
      <c r="R179" s="621"/>
      <c r="S179" s="621"/>
      <c r="T179" s="621"/>
      <c r="U179" s="621"/>
      <c r="V179" s="621"/>
      <c r="W179" s="251"/>
      <c r="X179" s="251"/>
      <c r="Y179" s="251"/>
      <c r="Z179" s="251"/>
      <c r="AA179" s="251"/>
      <c r="AB179" s="251"/>
    </row>
    <row r="180" spans="2:28" ht="18.75">
      <c r="B180" s="251"/>
      <c r="C180" s="251"/>
      <c r="D180" s="251"/>
      <c r="E180" s="251"/>
      <c r="F180" s="251"/>
      <c r="G180" s="251"/>
      <c r="H180" s="251"/>
      <c r="I180" s="251"/>
      <c r="J180" s="251"/>
      <c r="K180" s="251"/>
      <c r="L180" s="251"/>
      <c r="M180" s="251"/>
      <c r="N180" s="251"/>
      <c r="O180" s="251"/>
      <c r="P180" s="251"/>
      <c r="Q180" s="621"/>
      <c r="R180" s="621"/>
      <c r="S180" s="621"/>
      <c r="T180" s="621"/>
      <c r="U180" s="621"/>
      <c r="V180" s="621"/>
      <c r="W180" s="251"/>
      <c r="X180" s="251"/>
      <c r="Y180" s="251"/>
      <c r="Z180" s="251"/>
      <c r="AA180" s="251"/>
      <c r="AB180" s="251"/>
    </row>
    <row r="181" spans="2:28" ht="18.75">
      <c r="B181" s="251"/>
      <c r="C181" s="251"/>
      <c r="D181" s="251"/>
      <c r="E181" s="251"/>
      <c r="F181" s="251"/>
      <c r="G181" s="251"/>
      <c r="H181" s="251"/>
      <c r="I181" s="251"/>
      <c r="J181" s="251"/>
      <c r="K181" s="251"/>
      <c r="L181" s="251"/>
      <c r="M181" s="251"/>
      <c r="N181" s="251"/>
      <c r="O181" s="251"/>
      <c r="P181" s="251"/>
      <c r="Q181" s="621"/>
      <c r="R181" s="621"/>
      <c r="S181" s="621"/>
      <c r="T181" s="621"/>
      <c r="U181" s="621"/>
      <c r="V181" s="621"/>
      <c r="W181" s="251"/>
      <c r="X181" s="251"/>
      <c r="Y181" s="251"/>
      <c r="Z181" s="251"/>
      <c r="AA181" s="251"/>
      <c r="AB181" s="251"/>
    </row>
    <row r="182" spans="2:28" ht="18.75">
      <c r="B182" s="251"/>
      <c r="C182" s="251"/>
      <c r="D182" s="251"/>
      <c r="E182" s="251"/>
      <c r="F182" s="251"/>
      <c r="G182" s="251"/>
      <c r="H182" s="251"/>
      <c r="I182" s="251"/>
      <c r="J182" s="251"/>
      <c r="K182" s="251"/>
      <c r="L182" s="251"/>
      <c r="M182" s="251"/>
      <c r="N182" s="251"/>
      <c r="O182" s="251"/>
      <c r="P182" s="251"/>
      <c r="Q182" s="621"/>
      <c r="R182" s="621"/>
      <c r="S182" s="621"/>
      <c r="T182" s="621"/>
      <c r="U182" s="621"/>
      <c r="V182" s="621"/>
      <c r="W182" s="251"/>
      <c r="X182" s="251"/>
      <c r="Y182" s="251"/>
      <c r="Z182" s="251"/>
      <c r="AA182" s="251"/>
      <c r="AB182" s="251"/>
    </row>
    <row r="183" spans="2:28" ht="18.75">
      <c r="B183" s="251"/>
      <c r="C183" s="251"/>
      <c r="D183" s="251"/>
      <c r="E183" s="251"/>
      <c r="F183" s="251"/>
      <c r="G183" s="251"/>
      <c r="H183" s="251"/>
      <c r="I183" s="251"/>
      <c r="J183" s="251"/>
      <c r="K183" s="251"/>
      <c r="L183" s="251"/>
      <c r="M183" s="251"/>
      <c r="N183" s="251"/>
      <c r="O183" s="251"/>
      <c r="P183" s="251"/>
      <c r="Q183" s="621"/>
      <c r="R183" s="621"/>
      <c r="S183" s="621"/>
      <c r="T183" s="621"/>
      <c r="U183" s="621"/>
      <c r="V183" s="621"/>
      <c r="W183" s="251"/>
      <c r="X183" s="251"/>
      <c r="Y183" s="251"/>
      <c r="Z183" s="251"/>
      <c r="AA183" s="251"/>
      <c r="AB183" s="251"/>
    </row>
    <row r="184" spans="2:28" ht="18.75">
      <c r="B184" s="251"/>
      <c r="C184" s="251"/>
      <c r="D184" s="251"/>
      <c r="E184" s="251"/>
      <c r="F184" s="251"/>
      <c r="G184" s="251"/>
      <c r="H184" s="251"/>
      <c r="I184" s="251"/>
      <c r="J184" s="251"/>
      <c r="K184" s="251"/>
      <c r="L184" s="251"/>
      <c r="M184" s="251"/>
      <c r="N184" s="251"/>
      <c r="O184" s="251"/>
      <c r="P184" s="251"/>
      <c r="Q184" s="621"/>
      <c r="R184" s="621"/>
      <c r="S184" s="621"/>
      <c r="T184" s="621"/>
      <c r="U184" s="621"/>
      <c r="V184" s="621"/>
      <c r="W184" s="251"/>
      <c r="X184" s="251"/>
      <c r="Y184" s="251"/>
      <c r="Z184" s="251"/>
      <c r="AA184" s="251"/>
      <c r="AB184" s="251"/>
    </row>
    <row r="185" spans="2:28" ht="18.75">
      <c r="B185" s="251"/>
      <c r="C185" s="251"/>
      <c r="D185" s="251"/>
      <c r="E185" s="251"/>
      <c r="F185" s="251"/>
      <c r="G185" s="251"/>
      <c r="H185" s="251"/>
      <c r="I185" s="251"/>
      <c r="J185" s="251"/>
      <c r="K185" s="251"/>
      <c r="L185" s="251"/>
      <c r="M185" s="251"/>
      <c r="N185" s="251"/>
      <c r="O185" s="251"/>
      <c r="P185" s="251"/>
      <c r="Q185" s="621"/>
      <c r="R185" s="621"/>
      <c r="S185" s="621"/>
      <c r="T185" s="621"/>
      <c r="U185" s="621"/>
      <c r="V185" s="621"/>
      <c r="W185" s="251"/>
      <c r="X185" s="251"/>
      <c r="Y185" s="251"/>
      <c r="Z185" s="251"/>
      <c r="AA185" s="251"/>
      <c r="AB185" s="251"/>
    </row>
    <row r="186" spans="2:28" ht="18.75">
      <c r="B186" s="251"/>
      <c r="C186" s="251"/>
      <c r="D186" s="251"/>
      <c r="E186" s="251"/>
      <c r="F186" s="251"/>
      <c r="G186" s="251"/>
      <c r="H186" s="251"/>
      <c r="I186" s="251"/>
      <c r="J186" s="251"/>
      <c r="K186" s="251"/>
      <c r="L186" s="251"/>
      <c r="M186" s="251"/>
      <c r="N186" s="251"/>
      <c r="O186" s="251"/>
      <c r="P186" s="251"/>
      <c r="Q186" s="621"/>
      <c r="R186" s="621"/>
      <c r="S186" s="621"/>
      <c r="T186" s="621"/>
      <c r="U186" s="621"/>
      <c r="V186" s="621"/>
      <c r="W186" s="251"/>
      <c r="X186" s="251"/>
      <c r="Y186" s="251"/>
      <c r="Z186" s="251"/>
      <c r="AA186" s="251"/>
      <c r="AB186" s="251"/>
    </row>
    <row r="187" spans="2:28" ht="18.75">
      <c r="B187" s="251"/>
      <c r="C187" s="251"/>
      <c r="D187" s="251"/>
      <c r="E187" s="251"/>
      <c r="F187" s="251"/>
      <c r="G187" s="251"/>
      <c r="H187" s="251"/>
      <c r="I187" s="251"/>
      <c r="J187" s="251"/>
      <c r="K187" s="251"/>
      <c r="L187" s="251"/>
      <c r="M187" s="251"/>
      <c r="N187" s="251"/>
      <c r="O187" s="251"/>
      <c r="P187" s="251"/>
      <c r="Q187" s="621"/>
      <c r="R187" s="621"/>
      <c r="S187" s="621"/>
      <c r="T187" s="621"/>
      <c r="U187" s="621"/>
      <c r="V187" s="621"/>
      <c r="W187" s="251"/>
      <c r="X187" s="251"/>
      <c r="Y187" s="251"/>
      <c r="Z187" s="251"/>
      <c r="AA187" s="251"/>
      <c r="AB187" s="251"/>
    </row>
    <row r="188" spans="2:28" ht="18.75">
      <c r="B188" s="251"/>
      <c r="C188" s="251"/>
      <c r="D188" s="251"/>
      <c r="E188" s="251"/>
      <c r="F188" s="251"/>
      <c r="G188" s="251"/>
      <c r="H188" s="251"/>
      <c r="I188" s="251"/>
      <c r="J188" s="251"/>
      <c r="K188" s="251"/>
      <c r="L188" s="251"/>
      <c r="M188" s="251"/>
      <c r="N188" s="251"/>
      <c r="O188" s="251"/>
      <c r="P188" s="251"/>
      <c r="Q188" s="621"/>
      <c r="R188" s="621"/>
      <c r="S188" s="621"/>
      <c r="T188" s="621"/>
      <c r="U188" s="621"/>
      <c r="V188" s="621"/>
      <c r="W188" s="251"/>
      <c r="X188" s="251"/>
      <c r="Y188" s="251"/>
      <c r="Z188" s="251"/>
      <c r="AA188" s="251"/>
      <c r="AB188" s="251"/>
    </row>
    <row r="189" spans="2:28" ht="18.75">
      <c r="B189" s="251"/>
      <c r="C189" s="251"/>
      <c r="D189" s="251"/>
      <c r="E189" s="251"/>
      <c r="F189" s="251"/>
      <c r="G189" s="251"/>
      <c r="H189" s="251"/>
      <c r="I189" s="251"/>
      <c r="J189" s="251"/>
      <c r="K189" s="251"/>
      <c r="L189" s="251"/>
      <c r="M189" s="251"/>
      <c r="N189" s="251"/>
      <c r="O189" s="251"/>
      <c r="P189" s="251"/>
      <c r="Q189" s="621"/>
      <c r="R189" s="621"/>
      <c r="S189" s="621"/>
      <c r="T189" s="621"/>
      <c r="U189" s="621"/>
      <c r="V189" s="621"/>
      <c r="W189" s="251"/>
      <c r="X189" s="251"/>
      <c r="Y189" s="251"/>
      <c r="Z189" s="251"/>
      <c r="AA189" s="251"/>
      <c r="AB189" s="251"/>
    </row>
    <row r="190" spans="2:28" ht="18.75">
      <c r="B190" s="251"/>
      <c r="C190" s="251"/>
      <c r="D190" s="251"/>
      <c r="E190" s="251"/>
      <c r="F190" s="251"/>
      <c r="G190" s="251"/>
      <c r="H190" s="251"/>
      <c r="I190" s="251"/>
      <c r="J190" s="251"/>
      <c r="K190" s="251"/>
      <c r="L190" s="251"/>
      <c r="M190" s="251"/>
      <c r="N190" s="251"/>
      <c r="O190" s="251"/>
      <c r="P190" s="251"/>
      <c r="Q190" s="621"/>
      <c r="R190" s="621"/>
      <c r="S190" s="621"/>
      <c r="T190" s="621"/>
      <c r="U190" s="621"/>
      <c r="V190" s="621"/>
      <c r="W190" s="251"/>
      <c r="X190" s="251"/>
      <c r="Y190" s="251"/>
      <c r="Z190" s="251"/>
      <c r="AA190" s="251"/>
      <c r="AB190" s="251"/>
    </row>
    <row r="191" spans="2:28" ht="18.75">
      <c r="B191" s="251"/>
      <c r="C191" s="251"/>
      <c r="D191" s="251"/>
      <c r="E191" s="251"/>
      <c r="F191" s="251"/>
      <c r="G191" s="251"/>
      <c r="H191" s="251"/>
      <c r="I191" s="251"/>
      <c r="J191" s="251"/>
      <c r="K191" s="251"/>
      <c r="L191" s="251"/>
      <c r="M191" s="251"/>
      <c r="N191" s="251"/>
      <c r="O191" s="251"/>
      <c r="P191" s="251"/>
      <c r="Q191" s="621"/>
      <c r="R191" s="621"/>
      <c r="S191" s="621"/>
      <c r="T191" s="621"/>
      <c r="U191" s="621"/>
      <c r="V191" s="621"/>
      <c r="W191" s="251"/>
      <c r="X191" s="251"/>
      <c r="Y191" s="251"/>
      <c r="Z191" s="251"/>
      <c r="AA191" s="251"/>
      <c r="AB191" s="251"/>
    </row>
    <row r="192" spans="2:28" ht="18.75">
      <c r="B192" s="251"/>
      <c r="C192" s="251"/>
      <c r="D192" s="251"/>
      <c r="E192" s="251"/>
      <c r="F192" s="251"/>
      <c r="G192" s="251"/>
      <c r="H192" s="251"/>
      <c r="I192" s="251"/>
      <c r="J192" s="251"/>
      <c r="K192" s="251"/>
      <c r="L192" s="251"/>
      <c r="M192" s="251"/>
      <c r="N192" s="251"/>
      <c r="O192" s="251"/>
      <c r="P192" s="251"/>
      <c r="Q192" s="621"/>
      <c r="R192" s="621"/>
      <c r="S192" s="621"/>
      <c r="T192" s="621"/>
      <c r="U192" s="621"/>
      <c r="V192" s="621"/>
      <c r="W192" s="251"/>
      <c r="X192" s="251"/>
      <c r="Y192" s="251"/>
      <c r="Z192" s="251"/>
      <c r="AA192" s="251"/>
      <c r="AB192" s="251"/>
    </row>
    <row r="193" spans="2:28" ht="18.75">
      <c r="B193" s="251"/>
      <c r="C193" s="251"/>
      <c r="D193" s="251"/>
      <c r="E193" s="251"/>
      <c r="F193" s="251"/>
      <c r="G193" s="251"/>
      <c r="H193" s="251"/>
      <c r="I193" s="251"/>
      <c r="J193" s="251"/>
      <c r="K193" s="251"/>
      <c r="L193" s="251"/>
      <c r="M193" s="251"/>
      <c r="N193" s="251"/>
      <c r="O193" s="251"/>
      <c r="P193" s="251"/>
      <c r="Q193" s="621"/>
      <c r="R193" s="621"/>
      <c r="S193" s="621"/>
      <c r="T193" s="621"/>
      <c r="U193" s="621"/>
      <c r="V193" s="621"/>
      <c r="W193" s="251"/>
      <c r="X193" s="251"/>
      <c r="Y193" s="251"/>
      <c r="Z193" s="251"/>
      <c r="AA193" s="251"/>
      <c r="AB193" s="251"/>
    </row>
    <row r="194" spans="2:28" ht="18.75">
      <c r="B194" s="251"/>
      <c r="C194" s="251"/>
      <c r="D194" s="251"/>
      <c r="E194" s="251"/>
      <c r="F194" s="251"/>
      <c r="G194" s="251"/>
      <c r="H194" s="251"/>
      <c r="I194" s="251"/>
      <c r="J194" s="251"/>
      <c r="K194" s="251"/>
      <c r="L194" s="251"/>
      <c r="M194" s="251"/>
      <c r="N194" s="251"/>
      <c r="O194" s="251"/>
      <c r="P194" s="251"/>
      <c r="Q194" s="621"/>
      <c r="R194" s="621"/>
      <c r="S194" s="621"/>
      <c r="T194" s="621"/>
      <c r="U194" s="621"/>
      <c r="V194" s="621"/>
      <c r="W194" s="251"/>
      <c r="X194" s="251"/>
      <c r="Y194" s="251"/>
      <c r="Z194" s="251"/>
      <c r="AA194" s="251"/>
      <c r="AB194" s="251"/>
    </row>
    <row r="195" spans="2:28" ht="18.75">
      <c r="B195" s="251"/>
      <c r="C195" s="251"/>
      <c r="D195" s="251"/>
      <c r="E195" s="251"/>
      <c r="F195" s="251"/>
      <c r="G195" s="251"/>
      <c r="H195" s="251"/>
      <c r="I195" s="251"/>
      <c r="J195" s="251"/>
      <c r="K195" s="251"/>
      <c r="L195" s="251"/>
      <c r="M195" s="251"/>
      <c r="N195" s="251"/>
      <c r="O195" s="251"/>
      <c r="P195" s="251"/>
      <c r="Q195" s="621"/>
      <c r="R195" s="621"/>
      <c r="S195" s="621"/>
      <c r="T195" s="621"/>
      <c r="U195" s="621"/>
      <c r="V195" s="621"/>
      <c r="W195" s="251"/>
      <c r="X195" s="251"/>
      <c r="Y195" s="251"/>
      <c r="Z195" s="251"/>
      <c r="AA195" s="251"/>
      <c r="AB195" s="251"/>
    </row>
    <row r="196" spans="2:28" ht="18.75">
      <c r="B196" s="251"/>
      <c r="C196" s="251"/>
      <c r="D196" s="251"/>
      <c r="E196" s="251"/>
      <c r="F196" s="251"/>
      <c r="G196" s="251"/>
      <c r="H196" s="251"/>
      <c r="I196" s="251"/>
      <c r="J196" s="251"/>
      <c r="K196" s="251"/>
      <c r="L196" s="251"/>
      <c r="M196" s="251"/>
      <c r="N196" s="251"/>
      <c r="O196" s="251"/>
      <c r="P196" s="251"/>
      <c r="Q196" s="621"/>
      <c r="R196" s="621"/>
      <c r="S196" s="621"/>
      <c r="T196" s="621"/>
      <c r="U196" s="621"/>
      <c r="V196" s="621"/>
      <c r="W196" s="251"/>
      <c r="X196" s="251"/>
      <c r="Y196" s="251"/>
      <c r="Z196" s="251"/>
      <c r="AA196" s="251"/>
      <c r="AB196" s="251"/>
    </row>
    <row r="197" spans="2:28" ht="18.75">
      <c r="B197" s="251"/>
      <c r="C197" s="251"/>
      <c r="D197" s="251"/>
      <c r="E197" s="251"/>
      <c r="F197" s="251"/>
      <c r="G197" s="251"/>
      <c r="H197" s="251"/>
      <c r="I197" s="251"/>
      <c r="J197" s="251"/>
      <c r="K197" s="251"/>
      <c r="L197" s="251"/>
      <c r="M197" s="251"/>
      <c r="N197" s="251"/>
      <c r="O197" s="251"/>
      <c r="P197" s="251"/>
      <c r="Q197" s="621"/>
      <c r="R197" s="621"/>
      <c r="S197" s="621"/>
      <c r="T197" s="621"/>
      <c r="U197" s="621"/>
      <c r="V197" s="621"/>
      <c r="W197" s="251"/>
      <c r="X197" s="251"/>
      <c r="Y197" s="251"/>
      <c r="Z197" s="251"/>
      <c r="AA197" s="251"/>
      <c r="AB197" s="251"/>
    </row>
    <row r="198" spans="2:28" ht="18.75">
      <c r="B198" s="251"/>
      <c r="C198" s="251"/>
      <c r="D198" s="251"/>
      <c r="E198" s="251"/>
      <c r="F198" s="251"/>
      <c r="G198" s="251"/>
      <c r="H198" s="251"/>
      <c r="I198" s="251"/>
      <c r="J198" s="251"/>
      <c r="K198" s="251"/>
      <c r="L198" s="251"/>
      <c r="M198" s="251"/>
      <c r="N198" s="251"/>
      <c r="O198" s="251"/>
      <c r="P198" s="251"/>
      <c r="Q198" s="621"/>
      <c r="R198" s="621"/>
      <c r="S198" s="621"/>
      <c r="T198" s="621"/>
      <c r="U198" s="621"/>
      <c r="V198" s="621"/>
      <c r="W198" s="251"/>
      <c r="X198" s="251"/>
      <c r="Y198" s="251"/>
      <c r="Z198" s="251"/>
      <c r="AA198" s="251"/>
      <c r="AB198" s="251"/>
    </row>
    <row r="199" spans="2:28" ht="18.75">
      <c r="B199" s="251"/>
      <c r="C199" s="251"/>
      <c r="D199" s="251"/>
      <c r="E199" s="251"/>
      <c r="F199" s="251"/>
      <c r="G199" s="251"/>
      <c r="H199" s="251"/>
      <c r="I199" s="251"/>
      <c r="J199" s="251"/>
      <c r="K199" s="251"/>
      <c r="L199" s="251"/>
      <c r="M199" s="251"/>
      <c r="N199" s="251"/>
      <c r="O199" s="251"/>
      <c r="P199" s="251"/>
      <c r="Q199" s="621"/>
      <c r="R199" s="621"/>
      <c r="S199" s="621"/>
      <c r="T199" s="621"/>
      <c r="U199" s="621"/>
      <c r="V199" s="621"/>
      <c r="W199" s="251"/>
      <c r="X199" s="251"/>
      <c r="Y199" s="251"/>
      <c r="Z199" s="251"/>
      <c r="AA199" s="251"/>
      <c r="AB199" s="251"/>
    </row>
    <row r="200" spans="2:28" ht="18.75">
      <c r="B200" s="251"/>
      <c r="C200" s="251"/>
      <c r="D200" s="251"/>
      <c r="E200" s="251"/>
      <c r="F200" s="251"/>
      <c r="G200" s="251"/>
      <c r="H200" s="251"/>
      <c r="I200" s="251"/>
      <c r="J200" s="251"/>
      <c r="K200" s="251"/>
      <c r="L200" s="251"/>
      <c r="M200" s="251"/>
      <c r="N200" s="251"/>
      <c r="O200" s="251"/>
      <c r="P200" s="251"/>
      <c r="Q200" s="621"/>
      <c r="R200" s="621"/>
      <c r="S200" s="621"/>
      <c r="T200" s="621"/>
      <c r="U200" s="621"/>
      <c r="V200" s="621"/>
      <c r="W200" s="251"/>
      <c r="X200" s="251"/>
      <c r="Y200" s="251"/>
      <c r="Z200" s="251"/>
      <c r="AA200" s="251"/>
      <c r="AB200" s="251"/>
    </row>
    <row r="201" spans="2:28" ht="18.75">
      <c r="B201" s="251"/>
      <c r="C201" s="251"/>
      <c r="D201" s="251"/>
      <c r="E201" s="251"/>
      <c r="F201" s="251"/>
      <c r="G201" s="251"/>
      <c r="H201" s="251"/>
      <c r="I201" s="251"/>
      <c r="J201" s="251"/>
      <c r="K201" s="251"/>
      <c r="L201" s="251"/>
      <c r="M201" s="251"/>
      <c r="N201" s="251"/>
      <c r="O201" s="251"/>
      <c r="P201" s="251"/>
      <c r="Q201" s="621"/>
      <c r="R201" s="621"/>
      <c r="S201" s="621"/>
      <c r="T201" s="621"/>
      <c r="U201" s="621"/>
      <c r="V201" s="621"/>
      <c r="W201" s="251"/>
      <c r="X201" s="251"/>
      <c r="Y201" s="251"/>
      <c r="Z201" s="251"/>
      <c r="AA201" s="251"/>
      <c r="AB201" s="251"/>
    </row>
    <row r="202" spans="2:28" ht="18.75">
      <c r="B202" s="251"/>
      <c r="C202" s="251"/>
      <c r="D202" s="251"/>
      <c r="E202" s="251"/>
      <c r="F202" s="251"/>
      <c r="G202" s="251"/>
      <c r="H202" s="251"/>
      <c r="I202" s="251"/>
      <c r="J202" s="251"/>
      <c r="K202" s="251"/>
      <c r="L202" s="251"/>
      <c r="M202" s="251"/>
      <c r="N202" s="251"/>
      <c r="O202" s="251"/>
      <c r="P202" s="251"/>
      <c r="Q202" s="621"/>
      <c r="R202" s="621"/>
      <c r="S202" s="621"/>
      <c r="T202" s="621"/>
      <c r="U202" s="621"/>
      <c r="V202" s="621"/>
      <c r="W202" s="251"/>
      <c r="X202" s="251"/>
      <c r="Y202" s="251"/>
      <c r="Z202" s="251"/>
      <c r="AA202" s="251"/>
      <c r="AB202" s="251"/>
    </row>
    <row r="203" spans="2:28" ht="18.75">
      <c r="B203" s="251"/>
      <c r="C203" s="251"/>
      <c r="D203" s="251"/>
      <c r="E203" s="251"/>
      <c r="F203" s="251"/>
      <c r="G203" s="251"/>
      <c r="H203" s="251"/>
      <c r="I203" s="251"/>
      <c r="J203" s="251"/>
      <c r="K203" s="251"/>
      <c r="L203" s="251"/>
      <c r="M203" s="251"/>
      <c r="N203" s="251"/>
      <c r="O203" s="251"/>
      <c r="P203" s="251"/>
      <c r="Q203" s="621"/>
      <c r="R203" s="621"/>
      <c r="S203" s="621"/>
      <c r="T203" s="621"/>
      <c r="U203" s="621"/>
      <c r="V203" s="621"/>
      <c r="W203" s="251"/>
      <c r="X203" s="251"/>
      <c r="Y203" s="251"/>
      <c r="Z203" s="251"/>
      <c r="AA203" s="251"/>
      <c r="AB203" s="251"/>
    </row>
    <row r="204" spans="2:28" ht="18.75">
      <c r="B204" s="251"/>
      <c r="C204" s="251"/>
      <c r="D204" s="251"/>
      <c r="E204" s="251"/>
      <c r="F204" s="251"/>
      <c r="G204" s="251"/>
      <c r="H204" s="251"/>
      <c r="I204" s="251"/>
      <c r="J204" s="251"/>
      <c r="K204" s="251"/>
      <c r="L204" s="251"/>
      <c r="M204" s="251"/>
      <c r="N204" s="251"/>
      <c r="O204" s="251"/>
      <c r="P204" s="251"/>
      <c r="Q204" s="621"/>
      <c r="R204" s="621"/>
      <c r="S204" s="621"/>
      <c r="T204" s="621"/>
      <c r="U204" s="621"/>
      <c r="V204" s="621"/>
      <c r="W204" s="251"/>
      <c r="X204" s="251"/>
      <c r="Y204" s="251"/>
      <c r="Z204" s="251"/>
      <c r="AA204" s="251"/>
      <c r="AB204" s="251"/>
    </row>
    <row r="205" spans="2:28" ht="18.75">
      <c r="B205" s="251"/>
      <c r="C205" s="251"/>
      <c r="D205" s="251"/>
      <c r="E205" s="251"/>
      <c r="F205" s="251"/>
      <c r="G205" s="251"/>
      <c r="H205" s="251"/>
      <c r="I205" s="251"/>
      <c r="J205" s="251"/>
      <c r="K205" s="251"/>
      <c r="L205" s="251"/>
      <c r="M205" s="251"/>
      <c r="N205" s="251"/>
      <c r="O205" s="251"/>
      <c r="P205" s="251"/>
      <c r="Q205" s="621"/>
      <c r="R205" s="621"/>
      <c r="S205" s="621"/>
      <c r="T205" s="621"/>
      <c r="U205" s="621"/>
      <c r="V205" s="621"/>
      <c r="W205" s="251"/>
      <c r="X205" s="251"/>
      <c r="Y205" s="251"/>
      <c r="Z205" s="251"/>
      <c r="AA205" s="251"/>
      <c r="AB205" s="251"/>
    </row>
    <row r="206" spans="2:28" ht="18.75">
      <c r="B206" s="251"/>
      <c r="C206" s="251"/>
      <c r="D206" s="251"/>
      <c r="E206" s="251"/>
      <c r="F206" s="251"/>
      <c r="G206" s="251"/>
      <c r="H206" s="251"/>
      <c r="I206" s="251"/>
      <c r="J206" s="251"/>
      <c r="K206" s="251"/>
      <c r="L206" s="251"/>
      <c r="M206" s="251"/>
      <c r="N206" s="251"/>
      <c r="O206" s="251"/>
      <c r="P206" s="251"/>
      <c r="Q206" s="621"/>
      <c r="R206" s="621"/>
      <c r="S206" s="621"/>
      <c r="T206" s="621"/>
      <c r="U206" s="621"/>
      <c r="V206" s="621"/>
      <c r="W206" s="251"/>
      <c r="X206" s="251"/>
      <c r="Y206" s="251"/>
      <c r="Z206" s="251"/>
      <c r="AA206" s="251"/>
      <c r="AB206" s="251"/>
    </row>
    <row r="207" spans="2:28" ht="18.75">
      <c r="B207" s="251"/>
      <c r="C207" s="251"/>
      <c r="D207" s="251"/>
      <c r="E207" s="251"/>
      <c r="F207" s="251"/>
      <c r="G207" s="251"/>
      <c r="H207" s="251"/>
      <c r="I207" s="251"/>
      <c r="J207" s="251"/>
      <c r="K207" s="251"/>
      <c r="L207" s="251"/>
      <c r="M207" s="251"/>
      <c r="N207" s="251"/>
      <c r="O207" s="251"/>
      <c r="P207" s="251"/>
      <c r="Q207" s="621"/>
      <c r="R207" s="621"/>
      <c r="S207" s="621"/>
      <c r="T207" s="621"/>
      <c r="U207" s="621"/>
      <c r="V207" s="621"/>
      <c r="W207" s="251"/>
      <c r="X207" s="251"/>
      <c r="Y207" s="251"/>
      <c r="Z207" s="251"/>
      <c r="AA207" s="251"/>
      <c r="AB207" s="251"/>
    </row>
    <row r="208" spans="2:28" ht="18.75">
      <c r="B208" s="251"/>
      <c r="C208" s="251"/>
      <c r="D208" s="251"/>
      <c r="E208" s="251"/>
      <c r="F208" s="251"/>
      <c r="G208" s="251"/>
      <c r="H208" s="251"/>
      <c r="I208" s="251"/>
      <c r="J208" s="251"/>
      <c r="K208" s="251"/>
      <c r="L208" s="251"/>
      <c r="M208" s="251"/>
      <c r="N208" s="251"/>
      <c r="O208" s="251"/>
      <c r="P208" s="251"/>
      <c r="Q208" s="621"/>
      <c r="R208" s="621"/>
      <c r="S208" s="621"/>
      <c r="T208" s="621"/>
      <c r="U208" s="621"/>
      <c r="V208" s="621"/>
      <c r="W208" s="251"/>
      <c r="X208" s="251"/>
      <c r="Y208" s="251"/>
      <c r="Z208" s="251"/>
      <c r="AA208" s="251"/>
      <c r="AB208" s="251"/>
    </row>
    <row r="209" spans="2:28" ht="18.75">
      <c r="B209" s="251"/>
      <c r="C209" s="251"/>
      <c r="D209" s="251"/>
      <c r="E209" s="251"/>
      <c r="F209" s="251"/>
      <c r="G209" s="251"/>
      <c r="H209" s="251"/>
      <c r="I209" s="251"/>
      <c r="J209" s="251"/>
      <c r="K209" s="251"/>
      <c r="L209" s="251"/>
      <c r="M209" s="251"/>
      <c r="N209" s="251"/>
      <c r="O209" s="251"/>
      <c r="P209" s="251"/>
      <c r="Q209" s="621"/>
      <c r="R209" s="621"/>
      <c r="S209" s="621"/>
      <c r="T209" s="621"/>
      <c r="U209" s="621"/>
      <c r="V209" s="621"/>
      <c r="W209" s="251"/>
      <c r="X209" s="251"/>
      <c r="Y209" s="251"/>
      <c r="Z209" s="251"/>
      <c r="AA209" s="251"/>
      <c r="AB209" s="251"/>
    </row>
    <row r="210" spans="2:28" ht="18.75">
      <c r="B210" s="251"/>
      <c r="C210" s="251"/>
      <c r="D210" s="251"/>
      <c r="E210" s="251"/>
      <c r="F210" s="251"/>
      <c r="G210" s="251"/>
      <c r="H210" s="251"/>
      <c r="I210" s="251"/>
      <c r="J210" s="251"/>
      <c r="K210" s="251"/>
      <c r="L210" s="251"/>
      <c r="M210" s="251"/>
      <c r="N210" s="251"/>
      <c r="O210" s="251"/>
      <c r="P210" s="251"/>
      <c r="Q210" s="621"/>
      <c r="R210" s="621"/>
      <c r="S210" s="621"/>
      <c r="T210" s="621"/>
      <c r="U210" s="621"/>
      <c r="V210" s="621"/>
      <c r="W210" s="251"/>
      <c r="X210" s="251"/>
      <c r="Y210" s="251"/>
      <c r="Z210" s="251"/>
      <c r="AA210" s="251"/>
      <c r="AB210" s="251"/>
    </row>
    <row r="211" spans="2:28" ht="18.75">
      <c r="B211" s="251"/>
      <c r="C211" s="251"/>
      <c r="D211" s="251"/>
      <c r="E211" s="251"/>
      <c r="F211" s="251"/>
      <c r="G211" s="251"/>
      <c r="H211" s="251"/>
      <c r="I211" s="251"/>
      <c r="J211" s="251"/>
      <c r="K211" s="251"/>
      <c r="L211" s="251"/>
      <c r="M211" s="251"/>
      <c r="N211" s="251"/>
      <c r="O211" s="251"/>
      <c r="P211" s="251"/>
      <c r="Q211" s="621"/>
      <c r="R211" s="621"/>
      <c r="S211" s="621"/>
      <c r="T211" s="621"/>
      <c r="U211" s="621"/>
      <c r="V211" s="621"/>
      <c r="W211" s="251"/>
      <c r="X211" s="251"/>
      <c r="Y211" s="251"/>
      <c r="Z211" s="251"/>
      <c r="AA211" s="251"/>
      <c r="AB211" s="251"/>
    </row>
    <row r="212" spans="2:28" ht="18.75">
      <c r="B212" s="251"/>
      <c r="C212" s="251"/>
      <c r="D212" s="251"/>
      <c r="E212" s="251"/>
      <c r="F212" s="251"/>
      <c r="G212" s="251"/>
      <c r="H212" s="251"/>
      <c r="I212" s="251"/>
      <c r="J212" s="251"/>
      <c r="K212" s="251"/>
      <c r="L212" s="251"/>
      <c r="M212" s="251"/>
      <c r="N212" s="251"/>
      <c r="O212" s="251"/>
      <c r="P212" s="251"/>
      <c r="Q212" s="621"/>
      <c r="R212" s="621"/>
      <c r="S212" s="621"/>
      <c r="T212" s="621"/>
      <c r="U212" s="621"/>
      <c r="V212" s="621"/>
      <c r="W212" s="251"/>
      <c r="X212" s="251"/>
      <c r="Y212" s="251"/>
      <c r="Z212" s="251"/>
      <c r="AA212" s="251"/>
      <c r="AB212" s="251"/>
    </row>
    <row r="213" spans="2:28" ht="18.75">
      <c r="B213" s="251"/>
      <c r="C213" s="251"/>
      <c r="D213" s="251"/>
      <c r="E213" s="251"/>
      <c r="F213" s="251"/>
      <c r="G213" s="251"/>
      <c r="H213" s="251"/>
      <c r="I213" s="251"/>
      <c r="J213" s="251"/>
      <c r="K213" s="251"/>
      <c r="L213" s="251"/>
      <c r="M213" s="251"/>
      <c r="N213" s="251"/>
      <c r="O213" s="251"/>
      <c r="P213" s="251"/>
      <c r="Q213" s="621"/>
      <c r="R213" s="621"/>
      <c r="S213" s="621"/>
      <c r="T213" s="621"/>
      <c r="U213" s="621"/>
      <c r="V213" s="621"/>
      <c r="W213" s="251"/>
      <c r="X213" s="251"/>
      <c r="Y213" s="251"/>
      <c r="Z213" s="251"/>
      <c r="AA213" s="251"/>
      <c r="AB213" s="251"/>
    </row>
    <row r="214" spans="2:28" ht="18.75">
      <c r="B214" s="251"/>
      <c r="C214" s="251"/>
      <c r="D214" s="251"/>
      <c r="E214" s="251"/>
      <c r="F214" s="251"/>
      <c r="G214" s="251"/>
      <c r="H214" s="251"/>
      <c r="I214" s="251"/>
      <c r="J214" s="251"/>
      <c r="K214" s="251"/>
      <c r="L214" s="251"/>
      <c r="M214" s="251"/>
      <c r="N214" s="251"/>
      <c r="O214" s="251"/>
      <c r="P214" s="251"/>
      <c r="Q214" s="621"/>
      <c r="R214" s="621"/>
      <c r="S214" s="621"/>
      <c r="T214" s="621"/>
      <c r="U214" s="621"/>
      <c r="V214" s="621"/>
      <c r="W214" s="251"/>
      <c r="X214" s="251"/>
      <c r="Y214" s="251"/>
      <c r="Z214" s="251"/>
      <c r="AA214" s="251"/>
      <c r="AB214" s="251"/>
    </row>
    <row r="215" spans="2:28" ht="18.75">
      <c r="B215" s="251"/>
      <c r="C215" s="251"/>
      <c r="D215" s="251"/>
      <c r="E215" s="251"/>
      <c r="F215" s="251"/>
      <c r="G215" s="251"/>
      <c r="H215" s="251"/>
      <c r="I215" s="251"/>
      <c r="J215" s="251"/>
      <c r="K215" s="251"/>
      <c r="L215" s="251"/>
      <c r="M215" s="251"/>
      <c r="N215" s="251"/>
      <c r="O215" s="251"/>
      <c r="P215" s="251"/>
      <c r="Q215" s="621"/>
      <c r="R215" s="621"/>
      <c r="S215" s="621"/>
      <c r="T215" s="621"/>
      <c r="U215" s="621"/>
      <c r="V215" s="621"/>
      <c r="W215" s="251"/>
      <c r="X215" s="251"/>
      <c r="Y215" s="251"/>
      <c r="Z215" s="251"/>
      <c r="AA215" s="251"/>
      <c r="AB215" s="251"/>
    </row>
    <row r="216" spans="2:28" ht="18.75">
      <c r="B216" s="251"/>
      <c r="C216" s="251"/>
      <c r="D216" s="251"/>
      <c r="E216" s="251"/>
      <c r="F216" s="251"/>
      <c r="G216" s="251"/>
      <c r="H216" s="251"/>
      <c r="I216" s="251"/>
      <c r="J216" s="251"/>
      <c r="K216" s="251"/>
      <c r="L216" s="251"/>
      <c r="M216" s="251"/>
      <c r="N216" s="251"/>
      <c r="O216" s="251"/>
      <c r="P216" s="251"/>
      <c r="Q216" s="621"/>
      <c r="R216" s="621"/>
      <c r="S216" s="621"/>
      <c r="T216" s="621"/>
      <c r="U216" s="621"/>
      <c r="V216" s="621"/>
      <c r="W216" s="251"/>
      <c r="X216" s="251"/>
      <c r="Y216" s="251"/>
      <c r="Z216" s="251"/>
      <c r="AA216" s="251"/>
      <c r="AB216" s="251"/>
    </row>
    <row r="217" spans="2:28" ht="18.75">
      <c r="B217" s="251"/>
      <c r="C217" s="251"/>
      <c r="D217" s="251"/>
      <c r="E217" s="251"/>
      <c r="F217" s="251"/>
      <c r="G217" s="251"/>
      <c r="H217" s="251"/>
      <c r="I217" s="251"/>
      <c r="J217" s="251"/>
      <c r="K217" s="251"/>
      <c r="L217" s="251"/>
      <c r="M217" s="251"/>
      <c r="N217" s="251"/>
      <c r="O217" s="251"/>
      <c r="P217" s="251"/>
      <c r="Q217" s="621"/>
      <c r="R217" s="621"/>
      <c r="S217" s="621"/>
      <c r="T217" s="621"/>
      <c r="U217" s="621"/>
      <c r="V217" s="621"/>
      <c r="W217" s="251"/>
      <c r="X217" s="251"/>
      <c r="Y217" s="251"/>
      <c r="Z217" s="251"/>
      <c r="AA217" s="251"/>
      <c r="AB217" s="251"/>
    </row>
    <row r="218" spans="2:28" ht="18.75">
      <c r="B218" s="251"/>
      <c r="C218" s="251"/>
      <c r="D218" s="251"/>
      <c r="E218" s="251"/>
      <c r="F218" s="251"/>
      <c r="G218" s="251"/>
      <c r="H218" s="251"/>
      <c r="I218" s="251"/>
      <c r="J218" s="251"/>
      <c r="K218" s="251"/>
      <c r="L218" s="251"/>
      <c r="M218" s="251"/>
      <c r="N218" s="251"/>
      <c r="O218" s="251"/>
      <c r="P218" s="251"/>
      <c r="Q218" s="621"/>
      <c r="R218" s="621"/>
      <c r="S218" s="621"/>
      <c r="T218" s="621"/>
      <c r="U218" s="621"/>
      <c r="V218" s="621"/>
      <c r="W218" s="251"/>
      <c r="X218" s="251"/>
      <c r="Y218" s="251"/>
      <c r="Z218" s="251"/>
      <c r="AA218" s="251"/>
      <c r="AB218" s="251"/>
    </row>
    <row r="219" spans="2:28" ht="18.75">
      <c r="B219" s="251"/>
      <c r="C219" s="251"/>
      <c r="D219" s="251"/>
      <c r="E219" s="251"/>
      <c r="F219" s="251"/>
      <c r="G219" s="251"/>
      <c r="H219" s="251"/>
      <c r="I219" s="251"/>
      <c r="J219" s="251"/>
      <c r="K219" s="251"/>
      <c r="L219" s="251"/>
      <c r="M219" s="251"/>
      <c r="N219" s="251"/>
      <c r="O219" s="251"/>
      <c r="P219" s="251"/>
      <c r="Q219" s="621"/>
      <c r="R219" s="621"/>
      <c r="S219" s="621"/>
      <c r="T219" s="621"/>
      <c r="U219" s="621"/>
      <c r="V219" s="621"/>
      <c r="W219" s="251"/>
      <c r="X219" s="251"/>
      <c r="Y219" s="251"/>
      <c r="Z219" s="251"/>
      <c r="AA219" s="251"/>
      <c r="AB219" s="251"/>
    </row>
    <row r="220" spans="2:28" ht="18.75">
      <c r="B220" s="251"/>
      <c r="C220" s="251"/>
      <c r="D220" s="251"/>
      <c r="E220" s="251"/>
      <c r="F220" s="251"/>
      <c r="G220" s="251"/>
      <c r="H220" s="251"/>
      <c r="I220" s="251"/>
      <c r="J220" s="251"/>
      <c r="K220" s="251"/>
      <c r="L220" s="251"/>
      <c r="M220" s="251"/>
      <c r="N220" s="251"/>
      <c r="O220" s="251"/>
      <c r="P220" s="251"/>
      <c r="Q220" s="621"/>
      <c r="R220" s="621"/>
      <c r="S220" s="621"/>
      <c r="T220" s="621"/>
      <c r="U220" s="621"/>
      <c r="V220" s="621"/>
      <c r="W220" s="251"/>
      <c r="X220" s="251"/>
      <c r="Y220" s="251"/>
      <c r="Z220" s="251"/>
      <c r="AA220" s="251"/>
      <c r="AB220" s="251"/>
    </row>
    <row r="221" spans="2:28" ht="18.75">
      <c r="B221" s="251"/>
      <c r="C221" s="251"/>
      <c r="D221" s="251"/>
      <c r="E221" s="251"/>
      <c r="F221" s="251"/>
      <c r="G221" s="251"/>
      <c r="H221" s="251"/>
      <c r="I221" s="251"/>
      <c r="J221" s="251"/>
      <c r="K221" s="251"/>
      <c r="L221" s="251"/>
      <c r="M221" s="251"/>
      <c r="N221" s="251"/>
      <c r="O221" s="251"/>
      <c r="P221" s="251"/>
      <c r="Q221" s="621"/>
      <c r="R221" s="621"/>
      <c r="S221" s="621"/>
      <c r="T221" s="621"/>
      <c r="U221" s="621"/>
      <c r="V221" s="621"/>
      <c r="W221" s="251"/>
      <c r="X221" s="251"/>
      <c r="Y221" s="251"/>
      <c r="Z221" s="251"/>
      <c r="AA221" s="251"/>
      <c r="AB221" s="251"/>
    </row>
    <row r="222" spans="2:28" ht="18.75">
      <c r="B222" s="251"/>
      <c r="C222" s="251"/>
      <c r="D222" s="251"/>
      <c r="E222" s="251"/>
      <c r="F222" s="251"/>
      <c r="G222" s="251"/>
      <c r="H222" s="251"/>
      <c r="I222" s="251"/>
      <c r="J222" s="251"/>
      <c r="K222" s="251"/>
      <c r="L222" s="251"/>
      <c r="M222" s="251"/>
      <c r="N222" s="251"/>
      <c r="O222" s="251"/>
      <c r="P222" s="251"/>
      <c r="Q222" s="621"/>
      <c r="R222" s="621"/>
      <c r="S222" s="621"/>
      <c r="T222" s="621"/>
      <c r="U222" s="621"/>
      <c r="V222" s="621"/>
      <c r="W222" s="251"/>
      <c r="X222" s="251"/>
      <c r="Y222" s="251"/>
      <c r="Z222" s="251"/>
      <c r="AA222" s="251"/>
      <c r="AB222" s="251"/>
    </row>
    <row r="223" spans="2:28" ht="18.75">
      <c r="B223" s="251"/>
      <c r="C223" s="251"/>
      <c r="D223" s="251"/>
      <c r="E223" s="251"/>
      <c r="F223" s="251"/>
      <c r="G223" s="251"/>
      <c r="H223" s="251"/>
      <c r="I223" s="251"/>
      <c r="J223" s="251"/>
      <c r="K223" s="251"/>
      <c r="L223" s="251"/>
      <c r="M223" s="251"/>
      <c r="N223" s="251"/>
      <c r="O223" s="251"/>
      <c r="P223" s="251"/>
      <c r="Q223" s="621"/>
      <c r="R223" s="621"/>
      <c r="S223" s="621"/>
      <c r="T223" s="621"/>
      <c r="U223" s="621"/>
      <c r="V223" s="621"/>
      <c r="W223" s="251"/>
      <c r="X223" s="251"/>
      <c r="Y223" s="251"/>
      <c r="Z223" s="251"/>
      <c r="AA223" s="251"/>
      <c r="AB223" s="251"/>
    </row>
    <row r="224" spans="2:28" ht="18.75">
      <c r="B224" s="251"/>
      <c r="C224" s="251"/>
      <c r="D224" s="251"/>
      <c r="E224" s="251"/>
      <c r="F224" s="251"/>
      <c r="G224" s="251"/>
      <c r="H224" s="251"/>
      <c r="I224" s="251"/>
      <c r="J224" s="251"/>
      <c r="K224" s="251"/>
      <c r="L224" s="251"/>
      <c r="M224" s="251"/>
      <c r="N224" s="251"/>
      <c r="O224" s="251"/>
      <c r="P224" s="251"/>
      <c r="Q224" s="621"/>
      <c r="R224" s="621"/>
      <c r="S224" s="621"/>
      <c r="T224" s="621"/>
      <c r="U224" s="621"/>
      <c r="V224" s="621"/>
      <c r="W224" s="251"/>
      <c r="X224" s="251"/>
      <c r="Y224" s="251"/>
      <c r="Z224" s="251"/>
      <c r="AA224" s="251"/>
      <c r="AB224" s="251"/>
    </row>
    <row r="225" spans="2:28" ht="18.75">
      <c r="B225" s="251"/>
      <c r="C225" s="251"/>
      <c r="D225" s="251"/>
      <c r="E225" s="251"/>
      <c r="F225" s="251"/>
      <c r="G225" s="251"/>
      <c r="H225" s="251"/>
      <c r="I225" s="251"/>
      <c r="J225" s="251"/>
      <c r="K225" s="251"/>
      <c r="L225" s="251"/>
      <c r="M225" s="251"/>
      <c r="N225" s="251"/>
      <c r="O225" s="251"/>
      <c r="P225" s="251"/>
      <c r="Q225" s="621"/>
      <c r="R225" s="621"/>
      <c r="S225" s="621"/>
      <c r="T225" s="621"/>
      <c r="U225" s="621"/>
      <c r="V225" s="621"/>
      <c r="W225" s="251"/>
      <c r="X225" s="251"/>
      <c r="Y225" s="251"/>
      <c r="Z225" s="251"/>
      <c r="AA225" s="251"/>
      <c r="AB225" s="251"/>
    </row>
    <row r="226" spans="2:28" ht="18.75">
      <c r="B226" s="251"/>
      <c r="C226" s="251"/>
      <c r="D226" s="251"/>
      <c r="E226" s="251"/>
      <c r="F226" s="251"/>
      <c r="G226" s="251"/>
      <c r="H226" s="251"/>
      <c r="I226" s="251"/>
      <c r="J226" s="251"/>
      <c r="K226" s="251"/>
      <c r="L226" s="251"/>
      <c r="M226" s="251"/>
      <c r="N226" s="251"/>
      <c r="O226" s="251"/>
      <c r="P226" s="251"/>
      <c r="Q226" s="621"/>
      <c r="R226" s="621"/>
      <c r="S226" s="621"/>
      <c r="T226" s="621"/>
      <c r="U226" s="621"/>
      <c r="V226" s="621"/>
      <c r="W226" s="251"/>
      <c r="X226" s="251"/>
      <c r="Y226" s="251"/>
      <c r="Z226" s="251"/>
      <c r="AA226" s="251"/>
      <c r="AB226" s="251"/>
    </row>
    <row r="227" spans="2:28" ht="18.75">
      <c r="B227" s="251"/>
      <c r="C227" s="251"/>
      <c r="D227" s="251"/>
      <c r="E227" s="251"/>
      <c r="F227" s="251"/>
      <c r="G227" s="251"/>
      <c r="H227" s="251"/>
      <c r="I227" s="251"/>
      <c r="J227" s="251"/>
      <c r="K227" s="251"/>
      <c r="L227" s="251"/>
      <c r="M227" s="251"/>
      <c r="N227" s="251"/>
      <c r="O227" s="251"/>
      <c r="P227" s="251"/>
      <c r="Q227" s="621"/>
      <c r="R227" s="621"/>
      <c r="S227" s="621"/>
      <c r="T227" s="621"/>
      <c r="U227" s="621"/>
      <c r="V227" s="621"/>
      <c r="W227" s="251"/>
      <c r="X227" s="251"/>
      <c r="Y227" s="251"/>
      <c r="Z227" s="251"/>
      <c r="AA227" s="251"/>
      <c r="AB227" s="251"/>
    </row>
    <row r="228" spans="2:28" ht="18.75">
      <c r="B228" s="251"/>
      <c r="C228" s="251"/>
      <c r="D228" s="251"/>
      <c r="E228" s="251"/>
      <c r="F228" s="251"/>
      <c r="G228" s="251"/>
      <c r="H228" s="251"/>
      <c r="I228" s="251"/>
      <c r="J228" s="251"/>
      <c r="K228" s="251"/>
      <c r="L228" s="251"/>
      <c r="M228" s="251"/>
      <c r="N228" s="251"/>
      <c r="O228" s="251"/>
      <c r="P228" s="251"/>
      <c r="Q228" s="621"/>
      <c r="R228" s="621"/>
      <c r="S228" s="621"/>
      <c r="T228" s="621"/>
      <c r="U228" s="621"/>
      <c r="V228" s="621"/>
      <c r="W228" s="251"/>
      <c r="X228" s="251"/>
      <c r="Y228" s="251"/>
      <c r="Z228" s="251"/>
      <c r="AA228" s="251"/>
      <c r="AB228" s="251"/>
    </row>
    <row r="229" spans="2:28" ht="18.75">
      <c r="B229" s="251"/>
      <c r="C229" s="251"/>
      <c r="D229" s="251"/>
      <c r="E229" s="251"/>
      <c r="F229" s="251"/>
      <c r="G229" s="251"/>
      <c r="H229" s="251"/>
      <c r="I229" s="251"/>
      <c r="J229" s="251"/>
      <c r="K229" s="251"/>
      <c r="L229" s="251"/>
      <c r="M229" s="251"/>
      <c r="N229" s="251"/>
      <c r="O229" s="251"/>
      <c r="P229" s="251"/>
      <c r="Q229" s="621"/>
      <c r="R229" s="621"/>
      <c r="S229" s="621"/>
      <c r="T229" s="621"/>
      <c r="U229" s="621"/>
      <c r="V229" s="621"/>
      <c r="W229" s="251"/>
      <c r="X229" s="251"/>
      <c r="Y229" s="251"/>
      <c r="Z229" s="251"/>
      <c r="AA229" s="251"/>
      <c r="AB229" s="251"/>
    </row>
    <row r="230" spans="2:28" ht="18.75">
      <c r="B230" s="251"/>
      <c r="C230" s="251"/>
      <c r="D230" s="251"/>
      <c r="E230" s="251"/>
      <c r="F230" s="251"/>
      <c r="G230" s="251"/>
      <c r="H230" s="251"/>
      <c r="I230" s="251"/>
      <c r="J230" s="251"/>
      <c r="K230" s="251"/>
      <c r="L230" s="251"/>
      <c r="M230" s="251"/>
      <c r="N230" s="251"/>
      <c r="O230" s="251"/>
      <c r="P230" s="251"/>
      <c r="Q230" s="621"/>
      <c r="R230" s="621"/>
      <c r="S230" s="621"/>
      <c r="T230" s="621"/>
      <c r="U230" s="621"/>
      <c r="V230" s="621"/>
      <c r="W230" s="251"/>
      <c r="X230" s="251"/>
      <c r="Y230" s="251"/>
      <c r="Z230" s="251"/>
      <c r="AA230" s="251"/>
      <c r="AB230" s="251"/>
    </row>
    <row r="231" spans="2:28" ht="18.75">
      <c r="B231" s="251"/>
      <c r="C231" s="251"/>
      <c r="D231" s="251"/>
      <c r="E231" s="251"/>
      <c r="F231" s="251"/>
      <c r="G231" s="251"/>
      <c r="H231" s="251"/>
      <c r="I231" s="251"/>
      <c r="J231" s="251"/>
      <c r="K231" s="251"/>
      <c r="L231" s="251"/>
      <c r="M231" s="251"/>
      <c r="N231" s="251"/>
      <c r="O231" s="251"/>
      <c r="P231" s="251"/>
      <c r="Q231" s="621"/>
      <c r="R231" s="621"/>
      <c r="S231" s="621"/>
      <c r="T231" s="621"/>
      <c r="U231" s="621"/>
      <c r="V231" s="621"/>
      <c r="W231" s="251"/>
      <c r="X231" s="251"/>
      <c r="Y231" s="251"/>
      <c r="Z231" s="251"/>
      <c r="AA231" s="251"/>
      <c r="AB231" s="251"/>
    </row>
    <row r="232" spans="2:28" ht="18.75">
      <c r="B232" s="251"/>
      <c r="C232" s="251"/>
      <c r="D232" s="251"/>
      <c r="E232" s="251"/>
      <c r="F232" s="251"/>
      <c r="G232" s="251"/>
      <c r="H232" s="251"/>
      <c r="I232" s="251"/>
      <c r="J232" s="251"/>
      <c r="K232" s="251"/>
      <c r="L232" s="251"/>
      <c r="M232" s="251"/>
      <c r="N232" s="251"/>
      <c r="O232" s="251"/>
      <c r="P232" s="251"/>
      <c r="Q232" s="621"/>
      <c r="R232" s="621"/>
      <c r="S232" s="621"/>
      <c r="T232" s="621"/>
      <c r="U232" s="621"/>
      <c r="V232" s="621"/>
      <c r="W232" s="251"/>
      <c r="X232" s="251"/>
      <c r="Y232" s="251"/>
      <c r="Z232" s="251"/>
      <c r="AA232" s="251"/>
      <c r="AB232" s="251"/>
    </row>
    <row r="233" spans="2:28" ht="18.75">
      <c r="B233" s="251"/>
      <c r="C233" s="251"/>
      <c r="D233" s="251"/>
      <c r="E233" s="251"/>
      <c r="F233" s="251"/>
      <c r="G233" s="251"/>
      <c r="H233" s="251"/>
      <c r="I233" s="251"/>
      <c r="J233" s="251"/>
      <c r="K233" s="251"/>
      <c r="L233" s="251"/>
      <c r="M233" s="251"/>
      <c r="N233" s="251"/>
      <c r="O233" s="251"/>
      <c r="P233" s="251"/>
      <c r="Q233" s="621"/>
      <c r="R233" s="621"/>
      <c r="S233" s="621"/>
      <c r="T233" s="621"/>
      <c r="U233" s="621"/>
      <c r="V233" s="621"/>
      <c r="W233" s="251"/>
      <c r="X233" s="251"/>
      <c r="Y233" s="251"/>
      <c r="Z233" s="251"/>
      <c r="AA233" s="251"/>
      <c r="AB233" s="251"/>
    </row>
    <row r="234" spans="2:28" ht="18.75">
      <c r="B234" s="251"/>
      <c r="C234" s="251"/>
      <c r="D234" s="251"/>
      <c r="E234" s="251"/>
      <c r="F234" s="251"/>
      <c r="G234" s="251"/>
      <c r="H234" s="251"/>
      <c r="I234" s="251"/>
      <c r="J234" s="251"/>
      <c r="K234" s="251"/>
      <c r="L234" s="251"/>
      <c r="M234" s="251"/>
      <c r="N234" s="251"/>
      <c r="O234" s="251"/>
      <c r="P234" s="251"/>
      <c r="Q234" s="621"/>
      <c r="R234" s="621"/>
      <c r="S234" s="621"/>
      <c r="T234" s="621"/>
      <c r="U234" s="621"/>
      <c r="V234" s="621"/>
      <c r="W234" s="251"/>
      <c r="X234" s="251"/>
      <c r="Y234" s="251"/>
      <c r="Z234" s="251"/>
      <c r="AA234" s="251"/>
      <c r="AB234" s="251"/>
    </row>
    <row r="235" spans="2:28" ht="18.75">
      <c r="B235" s="251"/>
      <c r="C235" s="251"/>
      <c r="D235" s="251"/>
      <c r="E235" s="251"/>
      <c r="F235" s="251"/>
      <c r="G235" s="251"/>
      <c r="H235" s="251"/>
      <c r="I235" s="251"/>
      <c r="J235" s="251"/>
      <c r="K235" s="251"/>
      <c r="L235" s="251"/>
      <c r="M235" s="251"/>
      <c r="N235" s="251"/>
      <c r="O235" s="251"/>
      <c r="P235" s="251"/>
      <c r="Q235" s="621"/>
      <c r="R235" s="621"/>
      <c r="S235" s="621"/>
      <c r="T235" s="621"/>
      <c r="U235" s="621"/>
      <c r="V235" s="621"/>
      <c r="W235" s="251"/>
      <c r="X235" s="251"/>
      <c r="Y235" s="251"/>
      <c r="Z235" s="251"/>
      <c r="AA235" s="251"/>
      <c r="AB235" s="251"/>
    </row>
    <row r="236" spans="2:28" ht="18.75">
      <c r="B236" s="251"/>
      <c r="C236" s="251"/>
      <c r="D236" s="251"/>
      <c r="E236" s="251"/>
      <c r="F236" s="251"/>
      <c r="G236" s="251"/>
      <c r="H236" s="251"/>
      <c r="I236" s="251"/>
      <c r="J236" s="251"/>
      <c r="K236" s="251"/>
      <c r="L236" s="251"/>
      <c r="M236" s="251"/>
      <c r="N236" s="251"/>
      <c r="O236" s="251"/>
      <c r="P236" s="251"/>
      <c r="Q236" s="621"/>
      <c r="R236" s="621"/>
      <c r="S236" s="621"/>
      <c r="T236" s="621"/>
      <c r="U236" s="621"/>
      <c r="V236" s="621"/>
      <c r="W236" s="251"/>
      <c r="X236" s="251"/>
      <c r="Y236" s="251"/>
      <c r="Z236" s="251"/>
      <c r="AA236" s="251"/>
      <c r="AB236" s="251"/>
    </row>
    <row r="237" spans="2:28" ht="18.75">
      <c r="B237" s="251"/>
      <c r="C237" s="251"/>
      <c r="D237" s="251"/>
      <c r="E237" s="251"/>
      <c r="F237" s="251"/>
      <c r="G237" s="251"/>
      <c r="H237" s="251"/>
      <c r="I237" s="251"/>
      <c r="J237" s="251"/>
      <c r="K237" s="251"/>
      <c r="L237" s="251"/>
      <c r="M237" s="251"/>
      <c r="N237" s="251"/>
      <c r="O237" s="251"/>
      <c r="P237" s="251"/>
      <c r="Q237" s="621"/>
      <c r="R237" s="621"/>
      <c r="S237" s="621"/>
      <c r="T237" s="621"/>
      <c r="U237" s="621"/>
      <c r="V237" s="621"/>
      <c r="W237" s="251"/>
      <c r="X237" s="251"/>
      <c r="Y237" s="251"/>
      <c r="Z237" s="251"/>
      <c r="AA237" s="251"/>
      <c r="AB237" s="251"/>
    </row>
    <row r="238" spans="2:28" ht="18.75">
      <c r="B238" s="251"/>
      <c r="C238" s="251"/>
      <c r="D238" s="251"/>
      <c r="E238" s="251"/>
      <c r="F238" s="251"/>
      <c r="G238" s="251"/>
      <c r="H238" s="251"/>
      <c r="I238" s="251"/>
      <c r="J238" s="251"/>
      <c r="K238" s="251"/>
      <c r="L238" s="251"/>
      <c r="M238" s="251"/>
      <c r="N238" s="251"/>
      <c r="O238" s="251"/>
      <c r="P238" s="251"/>
      <c r="Q238" s="621"/>
      <c r="R238" s="621"/>
      <c r="S238" s="621"/>
      <c r="T238" s="621"/>
      <c r="U238" s="621"/>
      <c r="V238" s="621"/>
      <c r="W238" s="251"/>
      <c r="X238" s="251"/>
      <c r="Y238" s="251"/>
      <c r="Z238" s="251"/>
      <c r="AA238" s="251"/>
      <c r="AB238" s="251"/>
    </row>
    <row r="239" spans="2:28" ht="18.75">
      <c r="B239" s="251"/>
      <c r="C239" s="251"/>
      <c r="D239" s="251"/>
      <c r="E239" s="251"/>
      <c r="F239" s="251"/>
      <c r="G239" s="251"/>
      <c r="H239" s="251"/>
      <c r="I239" s="251"/>
      <c r="J239" s="251"/>
      <c r="K239" s="251"/>
      <c r="L239" s="251"/>
      <c r="M239" s="251"/>
      <c r="N239" s="251"/>
      <c r="O239" s="251"/>
      <c r="P239" s="251"/>
      <c r="Q239" s="621"/>
      <c r="R239" s="621"/>
      <c r="S239" s="621"/>
      <c r="T239" s="621"/>
      <c r="U239" s="621"/>
      <c r="V239" s="621"/>
      <c r="W239" s="251"/>
      <c r="X239" s="251"/>
      <c r="Y239" s="251"/>
      <c r="Z239" s="251"/>
      <c r="AA239" s="251"/>
      <c r="AB239" s="251"/>
    </row>
    <row r="240" spans="2:28" ht="18.75">
      <c r="B240" s="251"/>
      <c r="C240" s="251"/>
      <c r="D240" s="251"/>
      <c r="E240" s="251"/>
      <c r="F240" s="251"/>
      <c r="G240" s="251"/>
      <c r="H240" s="251"/>
      <c r="I240" s="251"/>
      <c r="J240" s="251"/>
      <c r="K240" s="251"/>
      <c r="L240" s="251"/>
      <c r="M240" s="251"/>
      <c r="N240" s="251"/>
      <c r="O240" s="251"/>
      <c r="P240" s="251"/>
      <c r="Q240" s="621"/>
      <c r="R240" s="621"/>
      <c r="S240" s="621"/>
      <c r="T240" s="621"/>
      <c r="U240" s="621"/>
      <c r="V240" s="621"/>
      <c r="W240" s="251"/>
      <c r="X240" s="251"/>
      <c r="Y240" s="251"/>
      <c r="Z240" s="251"/>
      <c r="AA240" s="251"/>
      <c r="AB240" s="251"/>
    </row>
    <row r="241" spans="2:28" ht="18.75">
      <c r="B241" s="251"/>
      <c r="C241" s="251"/>
      <c r="D241" s="251"/>
      <c r="E241" s="251"/>
      <c r="F241" s="251"/>
      <c r="G241" s="251"/>
      <c r="H241" s="251"/>
      <c r="I241" s="251"/>
      <c r="J241" s="251"/>
      <c r="K241" s="251"/>
      <c r="L241" s="251"/>
      <c r="M241" s="251"/>
      <c r="N241" s="251"/>
      <c r="O241" s="251"/>
      <c r="P241" s="251"/>
      <c r="Q241" s="621"/>
      <c r="R241" s="621"/>
      <c r="S241" s="621"/>
      <c r="T241" s="621"/>
      <c r="U241" s="621"/>
      <c r="V241" s="621"/>
      <c r="W241" s="251"/>
      <c r="X241" s="251"/>
      <c r="Y241" s="251"/>
      <c r="Z241" s="251"/>
      <c r="AA241" s="251"/>
      <c r="AB241" s="251"/>
    </row>
    <row r="242" spans="2:28" ht="18.75">
      <c r="B242" s="251"/>
      <c r="C242" s="251"/>
      <c r="D242" s="251"/>
      <c r="E242" s="251"/>
      <c r="F242" s="251"/>
      <c r="G242" s="251"/>
      <c r="H242" s="251"/>
      <c r="I242" s="251"/>
      <c r="J242" s="251"/>
      <c r="K242" s="251"/>
      <c r="L242" s="251"/>
      <c r="M242" s="251"/>
      <c r="N242" s="251"/>
      <c r="O242" s="251"/>
      <c r="P242" s="251"/>
      <c r="Q242" s="621"/>
      <c r="R242" s="621"/>
      <c r="S242" s="621"/>
      <c r="T242" s="621"/>
      <c r="U242" s="621"/>
      <c r="V242" s="621"/>
      <c r="W242" s="251"/>
      <c r="X242" s="251"/>
      <c r="Y242" s="251"/>
      <c r="Z242" s="251"/>
      <c r="AA242" s="251"/>
      <c r="AB242" s="251"/>
    </row>
    <row r="243" spans="2:28" ht="18.75">
      <c r="B243" s="251"/>
      <c r="C243" s="251"/>
      <c r="D243" s="251"/>
      <c r="E243" s="251"/>
      <c r="F243" s="251"/>
      <c r="G243" s="251"/>
      <c r="H243" s="251"/>
      <c r="I243" s="251"/>
      <c r="J243" s="251"/>
      <c r="K243" s="251"/>
      <c r="L243" s="251"/>
      <c r="M243" s="251"/>
      <c r="N243" s="251"/>
      <c r="O243" s="251"/>
      <c r="P243" s="251"/>
      <c r="Q243" s="621"/>
      <c r="R243" s="621"/>
      <c r="S243" s="621"/>
      <c r="T243" s="621"/>
      <c r="U243" s="621"/>
      <c r="V243" s="621"/>
      <c r="W243" s="251"/>
      <c r="X243" s="251"/>
      <c r="Y243" s="251"/>
      <c r="Z243" s="251"/>
      <c r="AA243" s="251"/>
      <c r="AB243" s="251"/>
    </row>
    <row r="244" spans="2:28" ht="18.75">
      <c r="B244" s="251"/>
      <c r="C244" s="251"/>
      <c r="D244" s="251"/>
      <c r="E244" s="251"/>
      <c r="F244" s="251"/>
      <c r="G244" s="251"/>
      <c r="H244" s="251"/>
      <c r="I244" s="251"/>
      <c r="J244" s="251"/>
      <c r="K244" s="251"/>
      <c r="L244" s="251"/>
      <c r="M244" s="251"/>
      <c r="N244" s="251"/>
      <c r="O244" s="251"/>
      <c r="P244" s="251"/>
      <c r="Q244" s="621"/>
      <c r="R244" s="621"/>
      <c r="S244" s="621"/>
      <c r="T244" s="621"/>
      <c r="U244" s="621"/>
      <c r="V244" s="621"/>
      <c r="W244" s="251"/>
      <c r="X244" s="251"/>
      <c r="Y244" s="251"/>
      <c r="Z244" s="251"/>
      <c r="AA244" s="251"/>
      <c r="AB244" s="251"/>
    </row>
    <row r="245" spans="2:28" ht="18.75">
      <c r="B245" s="251"/>
      <c r="C245" s="251"/>
      <c r="D245" s="251"/>
      <c r="E245" s="251"/>
      <c r="F245" s="251"/>
      <c r="G245" s="251"/>
      <c r="H245" s="251"/>
      <c r="I245" s="251"/>
      <c r="J245" s="251"/>
      <c r="K245" s="251"/>
      <c r="L245" s="251"/>
      <c r="M245" s="251"/>
      <c r="N245" s="251"/>
      <c r="O245" s="251"/>
      <c r="P245" s="251"/>
      <c r="Q245" s="621"/>
      <c r="R245" s="621"/>
      <c r="S245" s="621"/>
      <c r="T245" s="621"/>
      <c r="U245" s="621"/>
      <c r="V245" s="621"/>
      <c r="W245" s="251"/>
      <c r="X245" s="251"/>
      <c r="Y245" s="251"/>
      <c r="Z245" s="251"/>
      <c r="AA245" s="251"/>
      <c r="AB245" s="251"/>
    </row>
    <row r="246" spans="2:28" ht="18.75">
      <c r="B246" s="251"/>
      <c r="C246" s="251"/>
      <c r="D246" s="251"/>
      <c r="E246" s="251"/>
      <c r="F246" s="251"/>
      <c r="G246" s="251"/>
      <c r="H246" s="251"/>
      <c r="I246" s="251"/>
      <c r="J246" s="251"/>
      <c r="K246" s="251"/>
      <c r="L246" s="251"/>
      <c r="M246" s="251"/>
      <c r="N246" s="251"/>
      <c r="O246" s="251"/>
      <c r="P246" s="251"/>
      <c r="Q246" s="621"/>
      <c r="R246" s="621"/>
      <c r="S246" s="621"/>
      <c r="T246" s="621"/>
      <c r="U246" s="621"/>
      <c r="V246" s="621"/>
      <c r="W246" s="251"/>
      <c r="X246" s="251"/>
      <c r="Y246" s="251"/>
      <c r="Z246" s="251"/>
      <c r="AA246" s="251"/>
      <c r="AB246" s="251"/>
    </row>
    <row r="247" spans="2:28" ht="18.75">
      <c r="B247" s="251"/>
      <c r="C247" s="251"/>
      <c r="D247" s="251"/>
      <c r="E247" s="251"/>
      <c r="F247" s="251"/>
      <c r="G247" s="251"/>
      <c r="H247" s="251"/>
      <c r="I247" s="251"/>
      <c r="J247" s="251"/>
      <c r="K247" s="251"/>
      <c r="L247" s="251"/>
      <c r="M247" s="251"/>
      <c r="N247" s="251"/>
      <c r="O247" s="251"/>
      <c r="P247" s="251"/>
      <c r="Q247" s="621"/>
      <c r="R247" s="621"/>
      <c r="S247" s="621"/>
      <c r="T247" s="621"/>
      <c r="U247" s="621"/>
      <c r="V247" s="621"/>
      <c r="W247" s="251"/>
      <c r="X247" s="251"/>
      <c r="Y247" s="251"/>
      <c r="Z247" s="251"/>
      <c r="AA247" s="251"/>
      <c r="AB247" s="251"/>
    </row>
    <row r="248" spans="2:28" ht="18.75">
      <c r="B248" s="251"/>
      <c r="C248" s="251"/>
      <c r="D248" s="251"/>
      <c r="E248" s="251"/>
      <c r="F248" s="251"/>
      <c r="G248" s="251"/>
      <c r="H248" s="251"/>
      <c r="I248" s="251"/>
      <c r="J248" s="251"/>
      <c r="K248" s="251"/>
      <c r="L248" s="251"/>
      <c r="M248" s="251"/>
      <c r="N248" s="251"/>
      <c r="O248" s="251"/>
      <c r="P248" s="251"/>
      <c r="Q248" s="621"/>
      <c r="R248" s="621"/>
      <c r="S248" s="621"/>
      <c r="T248" s="621"/>
      <c r="U248" s="621"/>
      <c r="V248" s="621"/>
      <c r="W248" s="251"/>
      <c r="X248" s="251"/>
      <c r="Y248" s="251"/>
      <c r="Z248" s="251"/>
      <c r="AA248" s="251"/>
      <c r="AB248" s="251"/>
    </row>
    <row r="249" spans="2:28" ht="18.75">
      <c r="B249" s="251"/>
      <c r="C249" s="251"/>
      <c r="D249" s="251"/>
      <c r="E249" s="251"/>
      <c r="F249" s="251"/>
      <c r="G249" s="251"/>
      <c r="H249" s="251"/>
      <c r="I249" s="251"/>
      <c r="J249" s="251"/>
      <c r="K249" s="251"/>
      <c r="L249" s="251"/>
      <c r="M249" s="251"/>
      <c r="N249" s="251"/>
      <c r="O249" s="251"/>
      <c r="P249" s="251"/>
      <c r="Q249" s="621"/>
      <c r="R249" s="621"/>
      <c r="S249" s="621"/>
      <c r="T249" s="621"/>
      <c r="U249" s="621"/>
      <c r="V249" s="621"/>
      <c r="W249" s="251"/>
      <c r="X249" s="251"/>
      <c r="Y249" s="251"/>
      <c r="Z249" s="251"/>
      <c r="AA249" s="251"/>
      <c r="AB249" s="251"/>
    </row>
    <row r="250" spans="2:28" ht="18.75">
      <c r="B250" s="251"/>
      <c r="C250" s="251"/>
      <c r="D250" s="251"/>
      <c r="E250" s="251"/>
      <c r="F250" s="251"/>
      <c r="G250" s="251"/>
      <c r="H250" s="251"/>
      <c r="I250" s="251"/>
      <c r="J250" s="251"/>
      <c r="K250" s="251"/>
      <c r="L250" s="251"/>
      <c r="M250" s="251"/>
      <c r="N250" s="251"/>
      <c r="O250" s="251"/>
      <c r="P250" s="251"/>
      <c r="Q250" s="621"/>
      <c r="R250" s="621"/>
      <c r="S250" s="621"/>
      <c r="T250" s="621"/>
      <c r="U250" s="621"/>
      <c r="V250" s="621"/>
      <c r="W250" s="251"/>
      <c r="X250" s="251"/>
      <c r="Y250" s="251"/>
      <c r="Z250" s="251"/>
      <c r="AA250" s="251"/>
      <c r="AB250" s="251"/>
    </row>
    <row r="251" spans="2:28" ht="18.75">
      <c r="B251" s="251"/>
      <c r="C251" s="251"/>
      <c r="D251" s="251"/>
      <c r="E251" s="251"/>
      <c r="F251" s="251"/>
      <c r="G251" s="251"/>
      <c r="H251" s="251"/>
      <c r="I251" s="251"/>
      <c r="J251" s="251"/>
      <c r="K251" s="251"/>
      <c r="L251" s="251"/>
      <c r="M251" s="251"/>
      <c r="N251" s="251"/>
      <c r="O251" s="251"/>
      <c r="P251" s="251"/>
      <c r="Q251" s="621"/>
      <c r="R251" s="621"/>
      <c r="S251" s="621"/>
      <c r="T251" s="621"/>
      <c r="U251" s="621"/>
      <c r="V251" s="621"/>
      <c r="W251" s="251"/>
      <c r="X251" s="251"/>
      <c r="Y251" s="251"/>
      <c r="Z251" s="251"/>
      <c r="AA251" s="251"/>
      <c r="AB251" s="251"/>
    </row>
    <row r="252" spans="2:28" ht="18.75">
      <c r="B252" s="251"/>
      <c r="C252" s="251"/>
      <c r="D252" s="251"/>
      <c r="E252" s="251"/>
      <c r="F252" s="251"/>
      <c r="G252" s="251"/>
      <c r="H252" s="251"/>
      <c r="I252" s="251"/>
      <c r="J252" s="251"/>
      <c r="K252" s="251"/>
      <c r="L252" s="251"/>
      <c r="M252" s="251"/>
      <c r="N252" s="251"/>
      <c r="O252" s="251"/>
      <c r="P252" s="251"/>
      <c r="Q252" s="621"/>
      <c r="R252" s="621"/>
      <c r="S252" s="621"/>
      <c r="T252" s="621"/>
      <c r="U252" s="621"/>
      <c r="V252" s="621"/>
      <c r="W252" s="251"/>
      <c r="X252" s="251"/>
      <c r="Y252" s="251"/>
      <c r="Z252" s="251"/>
      <c r="AA252" s="251"/>
      <c r="AB252" s="251"/>
    </row>
    <row r="253" spans="2:28" ht="18.75">
      <c r="B253" s="251"/>
      <c r="C253" s="251"/>
      <c r="D253" s="251"/>
      <c r="E253" s="251"/>
      <c r="F253" s="251"/>
      <c r="G253" s="251"/>
      <c r="H253" s="251"/>
      <c r="I253" s="251"/>
      <c r="J253" s="251"/>
      <c r="K253" s="251"/>
      <c r="L253" s="251"/>
      <c r="M253" s="251"/>
      <c r="N253" s="251"/>
      <c r="O253" s="251"/>
      <c r="P253" s="251"/>
      <c r="Q253" s="621"/>
      <c r="R253" s="621"/>
      <c r="S253" s="621"/>
      <c r="T253" s="621"/>
      <c r="U253" s="621"/>
      <c r="V253" s="621"/>
      <c r="W253" s="251"/>
      <c r="X253" s="251"/>
      <c r="Y253" s="251"/>
      <c r="Z253" s="251"/>
      <c r="AA253" s="251"/>
      <c r="AB253" s="251"/>
    </row>
    <row r="254" spans="2:28" ht="18.75">
      <c r="B254" s="251"/>
      <c r="C254" s="251"/>
      <c r="D254" s="251"/>
      <c r="E254" s="251"/>
      <c r="F254" s="251"/>
      <c r="G254" s="251"/>
      <c r="H254" s="251"/>
      <c r="I254" s="251"/>
      <c r="J254" s="251"/>
      <c r="K254" s="251"/>
      <c r="L254" s="251"/>
      <c r="M254" s="251"/>
      <c r="N254" s="251"/>
      <c r="O254" s="251"/>
      <c r="P254" s="251"/>
      <c r="Q254" s="621"/>
      <c r="R254" s="621"/>
      <c r="S254" s="621"/>
      <c r="T254" s="621"/>
      <c r="U254" s="621"/>
      <c r="V254" s="621"/>
      <c r="W254" s="251"/>
      <c r="X254" s="251"/>
      <c r="Y254" s="251"/>
      <c r="Z254" s="251"/>
      <c r="AA254" s="251"/>
      <c r="AB254" s="251"/>
    </row>
    <row r="255" spans="2:28" ht="18.75">
      <c r="B255" s="251"/>
      <c r="C255" s="251"/>
      <c r="D255" s="251"/>
      <c r="E255" s="251"/>
      <c r="F255" s="251"/>
      <c r="G255" s="251"/>
      <c r="H255" s="251"/>
      <c r="I255" s="251"/>
      <c r="J255" s="251"/>
      <c r="K255" s="251"/>
      <c r="L255" s="251"/>
      <c r="M255" s="251"/>
      <c r="N255" s="251"/>
      <c r="O255" s="251"/>
      <c r="P255" s="251"/>
      <c r="Q255" s="621"/>
      <c r="R255" s="621"/>
      <c r="S255" s="621"/>
      <c r="T255" s="621"/>
      <c r="U255" s="621"/>
      <c r="V255" s="621"/>
      <c r="W255" s="251"/>
      <c r="X255" s="251"/>
      <c r="Y255" s="251"/>
      <c r="Z255" s="251"/>
      <c r="AA255" s="251"/>
      <c r="AB255" s="251"/>
    </row>
    <row r="256" spans="2:28" ht="18.75">
      <c r="B256" s="251"/>
      <c r="C256" s="251"/>
      <c r="D256" s="251"/>
      <c r="E256" s="251"/>
      <c r="F256" s="251"/>
      <c r="G256" s="251"/>
      <c r="H256" s="251"/>
      <c r="I256" s="251"/>
      <c r="J256" s="251"/>
      <c r="K256" s="251"/>
      <c r="L256" s="251"/>
      <c r="M256" s="251"/>
      <c r="N256" s="251"/>
      <c r="O256" s="251"/>
      <c r="P256" s="251"/>
      <c r="Q256" s="621"/>
      <c r="R256" s="621"/>
      <c r="S256" s="621"/>
      <c r="T256" s="621"/>
      <c r="U256" s="621"/>
      <c r="V256" s="621"/>
      <c r="W256" s="251"/>
      <c r="X256" s="251"/>
      <c r="Y256" s="251"/>
      <c r="Z256" s="251"/>
      <c r="AA256" s="251"/>
      <c r="AB256" s="251"/>
    </row>
    <row r="257" spans="2:28" ht="18.75">
      <c r="B257" s="251"/>
      <c r="C257" s="251"/>
      <c r="D257" s="251"/>
      <c r="E257" s="251"/>
      <c r="F257" s="251"/>
      <c r="G257" s="251"/>
      <c r="H257" s="251"/>
      <c r="I257" s="251"/>
      <c r="J257" s="251"/>
      <c r="K257" s="251"/>
      <c r="L257" s="251"/>
      <c r="M257" s="251"/>
      <c r="N257" s="251"/>
      <c r="O257" s="251"/>
      <c r="P257" s="251"/>
      <c r="Q257" s="621"/>
      <c r="R257" s="621"/>
      <c r="S257" s="621"/>
      <c r="T257" s="621"/>
      <c r="U257" s="621"/>
      <c r="V257" s="621"/>
      <c r="W257" s="251"/>
      <c r="X257" s="251"/>
      <c r="Y257" s="251"/>
      <c r="Z257" s="251"/>
      <c r="AA257" s="251"/>
      <c r="AB257" s="251"/>
    </row>
    <row r="258" spans="2:28" ht="18.75">
      <c r="B258" s="251"/>
      <c r="C258" s="251"/>
      <c r="D258" s="251"/>
      <c r="E258" s="251"/>
      <c r="F258" s="251"/>
      <c r="G258" s="251"/>
      <c r="H258" s="251"/>
      <c r="I258" s="251"/>
      <c r="J258" s="251"/>
      <c r="K258" s="251"/>
      <c r="L258" s="251"/>
      <c r="M258" s="251"/>
      <c r="N258" s="251"/>
      <c r="O258" s="251"/>
      <c r="P258" s="251"/>
      <c r="Q258" s="621"/>
      <c r="R258" s="621"/>
      <c r="S258" s="621"/>
      <c r="T258" s="621"/>
      <c r="U258" s="621"/>
      <c r="V258" s="621"/>
      <c r="W258" s="251"/>
      <c r="X258" s="251"/>
      <c r="Y258" s="251"/>
      <c r="Z258" s="251"/>
      <c r="AA258" s="251"/>
      <c r="AB258" s="251"/>
    </row>
    <row r="259" spans="2:28" ht="18.75">
      <c r="B259" s="251"/>
      <c r="C259" s="251"/>
      <c r="D259" s="251"/>
      <c r="E259" s="251"/>
      <c r="F259" s="251"/>
      <c r="G259" s="251"/>
      <c r="H259" s="251"/>
      <c r="I259" s="251"/>
      <c r="J259" s="251"/>
      <c r="K259" s="251"/>
      <c r="L259" s="251"/>
      <c r="M259" s="251"/>
      <c r="N259" s="251"/>
      <c r="O259" s="251"/>
      <c r="P259" s="251"/>
      <c r="Q259" s="621"/>
      <c r="R259" s="621"/>
      <c r="S259" s="621"/>
      <c r="T259" s="621"/>
      <c r="U259" s="621"/>
      <c r="V259" s="621"/>
      <c r="W259" s="251"/>
      <c r="X259" s="251"/>
      <c r="Y259" s="251"/>
      <c r="Z259" s="251"/>
      <c r="AA259" s="251"/>
      <c r="AB259" s="251"/>
    </row>
    <row r="260" spans="2:28" ht="18.75">
      <c r="B260" s="251"/>
      <c r="C260" s="251"/>
      <c r="D260" s="251"/>
      <c r="E260" s="251"/>
      <c r="F260" s="251"/>
      <c r="G260" s="251"/>
      <c r="H260" s="251"/>
      <c r="I260" s="251"/>
      <c r="J260" s="251"/>
      <c r="K260" s="251"/>
      <c r="L260" s="251"/>
      <c r="M260" s="251"/>
      <c r="N260" s="251"/>
      <c r="O260" s="251"/>
      <c r="P260" s="251"/>
      <c r="Q260" s="621"/>
      <c r="R260" s="621"/>
      <c r="S260" s="621"/>
      <c r="T260" s="621"/>
      <c r="U260" s="621"/>
      <c r="V260" s="621"/>
      <c r="W260" s="251"/>
      <c r="X260" s="251"/>
      <c r="Y260" s="251"/>
      <c r="Z260" s="251"/>
      <c r="AA260" s="251"/>
      <c r="AB260" s="251"/>
    </row>
    <row r="261" spans="2:28" ht="18.75">
      <c r="B261" s="251"/>
      <c r="C261" s="251"/>
      <c r="D261" s="251"/>
      <c r="E261" s="251"/>
      <c r="F261" s="251"/>
      <c r="G261" s="251"/>
      <c r="H261" s="251"/>
      <c r="I261" s="251"/>
      <c r="J261" s="251"/>
      <c r="K261" s="251"/>
      <c r="L261" s="251"/>
      <c r="M261" s="251"/>
      <c r="N261" s="251"/>
      <c r="O261" s="251"/>
      <c r="P261" s="251"/>
      <c r="Q261" s="621"/>
      <c r="R261" s="621"/>
      <c r="S261" s="621"/>
      <c r="T261" s="621"/>
      <c r="U261" s="621"/>
      <c r="V261" s="621"/>
      <c r="W261" s="251"/>
      <c r="X261" s="251"/>
      <c r="Y261" s="251"/>
      <c r="Z261" s="251"/>
      <c r="AA261" s="251"/>
      <c r="AB261" s="251"/>
    </row>
    <row r="262" spans="2:28" ht="18.75">
      <c r="B262" s="251"/>
      <c r="C262" s="251"/>
      <c r="D262" s="251"/>
      <c r="E262" s="251"/>
      <c r="F262" s="251"/>
      <c r="G262" s="251"/>
      <c r="H262" s="251"/>
      <c r="I262" s="251"/>
      <c r="J262" s="251"/>
      <c r="K262" s="251"/>
      <c r="L262" s="251"/>
      <c r="M262" s="251"/>
      <c r="N262" s="251"/>
      <c r="O262" s="251"/>
      <c r="P262" s="251"/>
      <c r="Q262" s="621"/>
      <c r="R262" s="621"/>
      <c r="S262" s="621"/>
      <c r="T262" s="621"/>
      <c r="U262" s="621"/>
      <c r="V262" s="621"/>
      <c r="W262" s="251"/>
      <c r="X262" s="251"/>
      <c r="Y262" s="251"/>
      <c r="Z262" s="251"/>
      <c r="AA262" s="251"/>
      <c r="AB262" s="251"/>
    </row>
    <row r="263" spans="2:28" ht="18.75">
      <c r="B263" s="251"/>
      <c r="C263" s="251"/>
      <c r="D263" s="251"/>
      <c r="E263" s="251"/>
      <c r="F263" s="251"/>
      <c r="G263" s="251"/>
      <c r="H263" s="251"/>
      <c r="I263" s="251"/>
      <c r="J263" s="251"/>
      <c r="K263" s="251"/>
      <c r="L263" s="251"/>
      <c r="M263" s="251"/>
      <c r="N263" s="251"/>
      <c r="O263" s="251"/>
      <c r="P263" s="251"/>
      <c r="Q263" s="621"/>
      <c r="R263" s="621"/>
      <c r="S263" s="621"/>
      <c r="T263" s="621"/>
      <c r="U263" s="621"/>
      <c r="V263" s="621"/>
      <c r="W263" s="251"/>
      <c r="X263" s="251"/>
      <c r="Y263" s="251"/>
      <c r="Z263" s="251"/>
      <c r="AA263" s="251"/>
      <c r="AB263" s="251"/>
    </row>
    <row r="264" spans="2:28" ht="18.75">
      <c r="B264" s="251"/>
      <c r="C264" s="251"/>
      <c r="D264" s="251"/>
      <c r="E264" s="251"/>
      <c r="F264" s="251"/>
      <c r="G264" s="251"/>
      <c r="H264" s="251"/>
      <c r="I264" s="251"/>
      <c r="J264" s="251"/>
      <c r="K264" s="251"/>
      <c r="L264" s="251"/>
      <c r="M264" s="251"/>
      <c r="N264" s="251"/>
      <c r="O264" s="251"/>
      <c r="P264" s="251"/>
      <c r="Q264" s="621"/>
      <c r="R264" s="621"/>
      <c r="S264" s="621"/>
      <c r="T264" s="621"/>
      <c r="U264" s="621"/>
      <c r="V264" s="621"/>
      <c r="W264" s="251"/>
      <c r="X264" s="251"/>
      <c r="Y264" s="251"/>
      <c r="Z264" s="251"/>
      <c r="AA264" s="251"/>
      <c r="AB264" s="251"/>
    </row>
    <row r="265" spans="2:28" ht="18.75">
      <c r="B265" s="251"/>
      <c r="C265" s="251"/>
      <c r="D265" s="251"/>
      <c r="E265" s="251"/>
      <c r="F265" s="251"/>
      <c r="G265" s="251"/>
      <c r="H265" s="251"/>
      <c r="I265" s="251"/>
      <c r="J265" s="251"/>
      <c r="K265" s="251"/>
      <c r="L265" s="251"/>
      <c r="M265" s="251"/>
      <c r="N265" s="251"/>
      <c r="O265" s="251"/>
      <c r="P265" s="251"/>
      <c r="Q265" s="621"/>
      <c r="R265" s="621"/>
      <c r="S265" s="621"/>
      <c r="T265" s="621"/>
      <c r="U265" s="621"/>
      <c r="V265" s="621"/>
      <c r="W265" s="251"/>
      <c r="X265" s="251"/>
      <c r="Y265" s="251"/>
      <c r="Z265" s="251"/>
      <c r="AA265" s="251"/>
      <c r="AB265" s="251"/>
    </row>
    <row r="266" spans="2:28" ht="18.75">
      <c r="B266" s="251"/>
      <c r="C266" s="251"/>
      <c r="D266" s="251"/>
      <c r="E266" s="251"/>
      <c r="F266" s="251"/>
      <c r="G266" s="251"/>
      <c r="H266" s="251"/>
      <c r="I266" s="251"/>
      <c r="J266" s="251"/>
      <c r="K266" s="251"/>
      <c r="L266" s="251"/>
      <c r="M266" s="251"/>
      <c r="N266" s="251"/>
      <c r="O266" s="251"/>
      <c r="P266" s="251"/>
      <c r="Q266" s="621"/>
      <c r="R266" s="621"/>
      <c r="S266" s="621"/>
      <c r="T266" s="621"/>
      <c r="U266" s="621"/>
      <c r="V266" s="621"/>
      <c r="W266" s="251"/>
      <c r="X266" s="251"/>
      <c r="Y266" s="251"/>
      <c r="Z266" s="251"/>
      <c r="AA266" s="251"/>
      <c r="AB266" s="251"/>
    </row>
    <row r="267" spans="2:28" ht="18.75">
      <c r="B267" s="251"/>
      <c r="C267" s="251"/>
      <c r="D267" s="251"/>
      <c r="E267" s="251"/>
      <c r="F267" s="251"/>
      <c r="G267" s="251"/>
      <c r="H267" s="251"/>
      <c r="I267" s="251"/>
      <c r="J267" s="251"/>
      <c r="K267" s="251"/>
      <c r="L267" s="251"/>
      <c r="M267" s="251"/>
      <c r="N267" s="251"/>
      <c r="O267" s="251"/>
      <c r="P267" s="251"/>
      <c r="Q267" s="621"/>
      <c r="R267" s="621"/>
      <c r="S267" s="621"/>
      <c r="T267" s="621"/>
      <c r="U267" s="621"/>
      <c r="V267" s="621"/>
      <c r="W267" s="251"/>
      <c r="X267" s="251"/>
      <c r="Y267" s="251"/>
      <c r="Z267" s="251"/>
      <c r="AA267" s="251"/>
      <c r="AB267" s="251"/>
    </row>
    <row r="268" spans="2:28" ht="18.75">
      <c r="B268" s="251"/>
      <c r="C268" s="251"/>
      <c r="D268" s="251"/>
      <c r="E268" s="251"/>
      <c r="F268" s="251"/>
      <c r="G268" s="251"/>
      <c r="H268" s="251"/>
      <c r="I268" s="251"/>
      <c r="J268" s="251"/>
      <c r="K268" s="251"/>
      <c r="L268" s="251"/>
      <c r="M268" s="251"/>
      <c r="N268" s="251"/>
      <c r="O268" s="251"/>
      <c r="P268" s="251"/>
      <c r="Q268" s="621"/>
      <c r="R268" s="621"/>
      <c r="S268" s="621"/>
      <c r="T268" s="621"/>
      <c r="U268" s="621"/>
      <c r="V268" s="621"/>
      <c r="W268" s="251"/>
      <c r="X268" s="251"/>
      <c r="Y268" s="251"/>
      <c r="Z268" s="251"/>
      <c r="AA268" s="251"/>
      <c r="AB268" s="251"/>
    </row>
    <row r="269" spans="2:28" ht="18.75">
      <c r="B269" s="251"/>
      <c r="C269" s="251"/>
      <c r="D269" s="251"/>
      <c r="E269" s="251"/>
      <c r="F269" s="251"/>
      <c r="G269" s="251"/>
      <c r="H269" s="251"/>
      <c r="I269" s="251"/>
      <c r="J269" s="251"/>
      <c r="K269" s="251"/>
      <c r="L269" s="251"/>
      <c r="M269" s="251"/>
      <c r="N269" s="251"/>
      <c r="O269" s="251"/>
      <c r="P269" s="251"/>
      <c r="Q269" s="621"/>
      <c r="R269" s="621"/>
      <c r="S269" s="621"/>
      <c r="T269" s="621"/>
      <c r="U269" s="621"/>
      <c r="V269" s="621"/>
      <c r="W269" s="251"/>
      <c r="X269" s="251"/>
      <c r="Y269" s="251"/>
      <c r="Z269" s="251"/>
      <c r="AA269" s="251"/>
      <c r="AB269" s="251"/>
    </row>
    <row r="270" spans="2:28" ht="18.75">
      <c r="B270" s="251"/>
      <c r="C270" s="251"/>
      <c r="D270" s="251"/>
      <c r="E270" s="251"/>
      <c r="F270" s="251"/>
      <c r="G270" s="251"/>
      <c r="H270" s="251"/>
      <c r="I270" s="251"/>
      <c r="J270" s="251"/>
      <c r="K270" s="251"/>
      <c r="L270" s="251"/>
      <c r="M270" s="251"/>
      <c r="N270" s="251"/>
      <c r="O270" s="251"/>
      <c r="P270" s="251"/>
      <c r="Q270" s="621"/>
      <c r="R270" s="621"/>
      <c r="S270" s="621"/>
      <c r="T270" s="621"/>
      <c r="U270" s="621"/>
      <c r="V270" s="621"/>
      <c r="W270" s="251"/>
      <c r="X270" s="251"/>
      <c r="Y270" s="251"/>
      <c r="Z270" s="251"/>
      <c r="AA270" s="251"/>
      <c r="AB270" s="251"/>
    </row>
    <row r="271" spans="2:28" ht="18.75">
      <c r="B271" s="251"/>
      <c r="C271" s="251"/>
      <c r="D271" s="251"/>
      <c r="E271" s="251"/>
      <c r="F271" s="251"/>
      <c r="G271" s="251"/>
      <c r="H271" s="251"/>
      <c r="I271" s="251"/>
      <c r="J271" s="251"/>
      <c r="K271" s="251"/>
      <c r="L271" s="251"/>
      <c r="M271" s="251"/>
      <c r="N271" s="251"/>
      <c r="O271" s="251"/>
      <c r="P271" s="251"/>
      <c r="Q271" s="621"/>
      <c r="R271" s="621"/>
      <c r="S271" s="621"/>
      <c r="T271" s="621"/>
      <c r="U271" s="621"/>
      <c r="V271" s="621"/>
      <c r="W271" s="251"/>
      <c r="X271" s="251"/>
      <c r="Y271" s="251"/>
      <c r="Z271" s="251"/>
      <c r="AA271" s="251"/>
      <c r="AB271" s="251"/>
    </row>
    <row r="272" spans="2:28" ht="18.75">
      <c r="B272" s="251"/>
      <c r="C272" s="251"/>
      <c r="D272" s="251"/>
      <c r="E272" s="251"/>
      <c r="F272" s="251"/>
      <c r="G272" s="251"/>
      <c r="H272" s="251"/>
      <c r="I272" s="251"/>
      <c r="J272" s="251"/>
      <c r="K272" s="251"/>
      <c r="L272" s="251"/>
      <c r="M272" s="251"/>
      <c r="N272" s="251"/>
      <c r="O272" s="251"/>
      <c r="P272" s="251"/>
      <c r="Q272" s="621"/>
      <c r="R272" s="621"/>
      <c r="S272" s="621"/>
      <c r="T272" s="621"/>
      <c r="U272" s="621"/>
      <c r="V272" s="621"/>
      <c r="W272" s="251"/>
      <c r="X272" s="251"/>
      <c r="Y272" s="251"/>
      <c r="Z272" s="251"/>
      <c r="AA272" s="251"/>
      <c r="AB272" s="251"/>
    </row>
    <row r="273" spans="2:28" ht="18.75">
      <c r="B273" s="251"/>
      <c r="C273" s="251"/>
      <c r="D273" s="251"/>
      <c r="E273" s="251"/>
      <c r="F273" s="251"/>
      <c r="G273" s="251"/>
      <c r="H273" s="251"/>
      <c r="I273" s="251"/>
      <c r="J273" s="251"/>
      <c r="K273" s="251"/>
      <c r="L273" s="251"/>
      <c r="M273" s="251"/>
      <c r="N273" s="251"/>
      <c r="O273" s="251"/>
      <c r="P273" s="251"/>
      <c r="Q273" s="621"/>
      <c r="R273" s="621"/>
      <c r="S273" s="621"/>
      <c r="T273" s="621"/>
      <c r="U273" s="621"/>
      <c r="V273" s="621"/>
      <c r="W273" s="251"/>
      <c r="X273" s="251"/>
      <c r="Y273" s="251"/>
      <c r="Z273" s="251"/>
      <c r="AA273" s="251"/>
      <c r="AB273" s="251"/>
    </row>
    <row r="274" spans="2:28" ht="18.75">
      <c r="B274" s="251"/>
      <c r="C274" s="251"/>
      <c r="D274" s="251"/>
      <c r="E274" s="251"/>
      <c r="F274" s="251"/>
      <c r="G274" s="251"/>
      <c r="H274" s="251"/>
      <c r="I274" s="251"/>
      <c r="J274" s="251"/>
      <c r="K274" s="251"/>
      <c r="L274" s="251"/>
      <c r="M274" s="251"/>
      <c r="N274" s="251"/>
      <c r="O274" s="251"/>
      <c r="P274" s="251"/>
      <c r="Q274" s="621"/>
      <c r="R274" s="621"/>
      <c r="S274" s="621"/>
      <c r="T274" s="621"/>
      <c r="U274" s="621"/>
      <c r="V274" s="621"/>
      <c r="W274" s="251"/>
      <c r="X274" s="251"/>
      <c r="Y274" s="251"/>
      <c r="Z274" s="251"/>
      <c r="AA274" s="251"/>
      <c r="AB274" s="251"/>
    </row>
    <row r="275" spans="2:28" ht="18.75">
      <c r="B275" s="251"/>
      <c r="C275" s="251"/>
      <c r="D275" s="251"/>
      <c r="E275" s="251"/>
      <c r="F275" s="251"/>
      <c r="G275" s="251"/>
      <c r="H275" s="251"/>
      <c r="I275" s="251"/>
      <c r="J275" s="251"/>
      <c r="K275" s="251"/>
      <c r="L275" s="251"/>
      <c r="M275" s="251"/>
      <c r="N275" s="251"/>
      <c r="O275" s="251"/>
      <c r="P275" s="251"/>
      <c r="Q275" s="621"/>
      <c r="R275" s="621"/>
      <c r="S275" s="621"/>
      <c r="T275" s="621"/>
      <c r="U275" s="621"/>
      <c r="V275" s="621"/>
      <c r="W275" s="251"/>
      <c r="X275" s="251"/>
      <c r="Y275" s="251"/>
      <c r="Z275" s="251"/>
      <c r="AA275" s="251"/>
      <c r="AB275" s="251"/>
    </row>
    <row r="276" spans="2:28" ht="18.75">
      <c r="B276" s="251"/>
      <c r="C276" s="251"/>
      <c r="D276" s="251"/>
      <c r="E276" s="251"/>
      <c r="F276" s="251"/>
      <c r="G276" s="251"/>
      <c r="H276" s="251"/>
      <c r="I276" s="251"/>
      <c r="J276" s="251"/>
      <c r="K276" s="251"/>
      <c r="L276" s="251"/>
      <c r="M276" s="251"/>
      <c r="N276" s="251"/>
      <c r="O276" s="251"/>
      <c r="P276" s="251"/>
      <c r="Q276" s="621"/>
      <c r="R276" s="621"/>
      <c r="S276" s="621"/>
      <c r="T276" s="621"/>
      <c r="U276" s="621"/>
      <c r="V276" s="621"/>
      <c r="W276" s="251"/>
      <c r="X276" s="251"/>
      <c r="Y276" s="251"/>
      <c r="Z276" s="251"/>
      <c r="AA276" s="251"/>
      <c r="AB276" s="251"/>
    </row>
    <row r="277" spans="2:28" ht="18.75">
      <c r="B277" s="251"/>
      <c r="C277" s="251"/>
      <c r="D277" s="251"/>
      <c r="E277" s="251"/>
      <c r="F277" s="251"/>
      <c r="G277" s="251"/>
      <c r="H277" s="251"/>
      <c r="I277" s="251"/>
      <c r="J277" s="251"/>
      <c r="K277" s="251"/>
      <c r="L277" s="251"/>
      <c r="M277" s="251"/>
      <c r="N277" s="251"/>
      <c r="O277" s="251"/>
      <c r="P277" s="251"/>
      <c r="Q277" s="621"/>
      <c r="R277" s="621"/>
      <c r="S277" s="621"/>
      <c r="T277" s="621"/>
      <c r="U277" s="621"/>
      <c r="V277" s="621"/>
      <c r="W277" s="251"/>
      <c r="X277" s="251"/>
      <c r="Y277" s="251"/>
      <c r="Z277" s="251"/>
      <c r="AA277" s="251"/>
      <c r="AB277" s="251"/>
    </row>
    <row r="278" spans="2:28" ht="18.75">
      <c r="B278" s="251"/>
      <c r="C278" s="251"/>
      <c r="D278" s="251"/>
      <c r="E278" s="251"/>
      <c r="F278" s="251"/>
      <c r="G278" s="251"/>
      <c r="H278" s="251"/>
      <c r="I278" s="251"/>
      <c r="J278" s="251"/>
      <c r="K278" s="251"/>
      <c r="L278" s="251"/>
      <c r="M278" s="251"/>
      <c r="N278" s="251"/>
      <c r="O278" s="251"/>
      <c r="P278" s="251"/>
      <c r="Q278" s="621"/>
      <c r="R278" s="621"/>
      <c r="S278" s="621"/>
      <c r="T278" s="621"/>
      <c r="U278" s="621"/>
      <c r="V278" s="621"/>
      <c r="W278" s="251"/>
      <c r="X278" s="251"/>
      <c r="Y278" s="251"/>
      <c r="Z278" s="251"/>
      <c r="AA278" s="251"/>
      <c r="AB278" s="251"/>
    </row>
    <row r="279" spans="2:28" ht="18.75">
      <c r="B279" s="251"/>
      <c r="C279" s="251"/>
      <c r="D279" s="251"/>
      <c r="E279" s="251"/>
      <c r="F279" s="251"/>
      <c r="G279" s="251"/>
      <c r="H279" s="251"/>
      <c r="I279" s="251"/>
      <c r="J279" s="251"/>
      <c r="K279" s="251"/>
      <c r="L279" s="251"/>
      <c r="M279" s="251"/>
      <c r="N279" s="251"/>
      <c r="O279" s="251"/>
      <c r="P279" s="251"/>
      <c r="Q279" s="621"/>
      <c r="R279" s="621"/>
      <c r="S279" s="621"/>
      <c r="T279" s="621"/>
      <c r="U279" s="621"/>
      <c r="V279" s="621"/>
      <c r="W279" s="251"/>
      <c r="X279" s="251"/>
      <c r="Y279" s="251"/>
      <c r="Z279" s="251"/>
      <c r="AA279" s="251"/>
      <c r="AB279" s="251"/>
    </row>
    <row r="280" spans="2:28" ht="18.75">
      <c r="B280" s="251"/>
      <c r="C280" s="251"/>
      <c r="D280" s="251"/>
      <c r="E280" s="251"/>
      <c r="F280" s="251"/>
      <c r="G280" s="251"/>
      <c r="H280" s="251"/>
      <c r="I280" s="251"/>
      <c r="J280" s="251"/>
      <c r="K280" s="251"/>
      <c r="L280" s="251"/>
      <c r="M280" s="251"/>
      <c r="N280" s="251"/>
      <c r="O280" s="251"/>
      <c r="P280" s="251"/>
      <c r="Q280" s="621"/>
      <c r="R280" s="621"/>
      <c r="S280" s="621"/>
      <c r="T280" s="621"/>
      <c r="U280" s="621"/>
      <c r="V280" s="621"/>
      <c r="W280" s="251"/>
      <c r="X280" s="251"/>
      <c r="Y280" s="251"/>
      <c r="Z280" s="251"/>
      <c r="AA280" s="251"/>
      <c r="AB280" s="251"/>
    </row>
    <row r="281" spans="2:28" ht="18.75">
      <c r="B281" s="251"/>
      <c r="C281" s="251"/>
      <c r="D281" s="251"/>
      <c r="E281" s="251"/>
      <c r="F281" s="251"/>
      <c r="G281" s="251"/>
      <c r="H281" s="251"/>
      <c r="I281" s="251"/>
      <c r="J281" s="251"/>
      <c r="K281" s="251"/>
      <c r="L281" s="251"/>
      <c r="M281" s="251"/>
      <c r="N281" s="251"/>
      <c r="O281" s="251"/>
      <c r="P281" s="251"/>
      <c r="Q281" s="621"/>
      <c r="R281" s="621"/>
      <c r="S281" s="621"/>
      <c r="T281" s="621"/>
      <c r="U281" s="621"/>
      <c r="V281" s="621"/>
      <c r="W281" s="251"/>
      <c r="X281" s="251"/>
      <c r="Y281" s="251"/>
      <c r="Z281" s="251"/>
      <c r="AA281" s="251"/>
      <c r="AB281" s="251"/>
    </row>
    <row r="282" spans="2:28" ht="18.75">
      <c r="B282" s="251"/>
      <c r="C282" s="251"/>
      <c r="D282" s="251"/>
      <c r="E282" s="251"/>
      <c r="F282" s="251"/>
      <c r="G282" s="251"/>
      <c r="H282" s="251"/>
      <c r="I282" s="251"/>
      <c r="J282" s="251"/>
      <c r="K282" s="251"/>
      <c r="L282" s="251"/>
      <c r="M282" s="251"/>
      <c r="N282" s="251"/>
      <c r="O282" s="251"/>
      <c r="P282" s="251"/>
      <c r="Q282" s="621"/>
      <c r="R282" s="621"/>
      <c r="S282" s="621"/>
      <c r="T282" s="621"/>
      <c r="U282" s="621"/>
      <c r="V282" s="621"/>
      <c r="W282" s="251"/>
      <c r="X282" s="251"/>
      <c r="Y282" s="251"/>
      <c r="Z282" s="251"/>
      <c r="AA282" s="251"/>
      <c r="AB282" s="251"/>
    </row>
    <row r="283" spans="2:28" ht="18.75">
      <c r="B283" s="251"/>
      <c r="C283" s="251"/>
      <c r="D283" s="251"/>
      <c r="E283" s="251"/>
      <c r="F283" s="251"/>
      <c r="G283" s="251"/>
      <c r="H283" s="251"/>
      <c r="I283" s="251"/>
      <c r="J283" s="251"/>
      <c r="K283" s="251"/>
      <c r="L283" s="251"/>
      <c r="M283" s="251"/>
      <c r="N283" s="251"/>
      <c r="O283" s="251"/>
      <c r="P283" s="251"/>
      <c r="Q283" s="621"/>
      <c r="R283" s="621"/>
      <c r="S283" s="621"/>
      <c r="T283" s="621"/>
      <c r="U283" s="621"/>
      <c r="V283" s="621"/>
      <c r="W283" s="251"/>
      <c r="X283" s="251"/>
      <c r="Y283" s="251"/>
      <c r="Z283" s="251"/>
      <c r="AA283" s="251"/>
      <c r="AB283" s="251"/>
    </row>
    <row r="284" spans="2:28" ht="18.75">
      <c r="B284" s="251"/>
      <c r="C284" s="251"/>
      <c r="D284" s="251"/>
      <c r="E284" s="251"/>
      <c r="F284" s="251"/>
      <c r="G284" s="251"/>
      <c r="H284" s="251"/>
      <c r="I284" s="251"/>
      <c r="J284" s="251"/>
      <c r="K284" s="251"/>
      <c r="L284" s="251"/>
      <c r="M284" s="251"/>
      <c r="N284" s="251"/>
      <c r="O284" s="251"/>
      <c r="P284" s="251"/>
      <c r="Q284" s="621"/>
      <c r="R284" s="621"/>
      <c r="S284" s="621"/>
      <c r="T284" s="621"/>
      <c r="U284" s="621"/>
      <c r="V284" s="621"/>
      <c r="W284" s="251"/>
      <c r="X284" s="251"/>
      <c r="Y284" s="251"/>
      <c r="Z284" s="251"/>
      <c r="AA284" s="251"/>
      <c r="AB284" s="251"/>
    </row>
    <row r="285" spans="2:28" ht="18.75">
      <c r="B285" s="251"/>
      <c r="C285" s="251"/>
      <c r="D285" s="251"/>
      <c r="E285" s="251"/>
      <c r="F285" s="251"/>
      <c r="G285" s="251"/>
      <c r="H285" s="251"/>
      <c r="I285" s="251"/>
      <c r="J285" s="251"/>
      <c r="K285" s="251"/>
      <c r="L285" s="251"/>
      <c r="M285" s="251"/>
      <c r="N285" s="251"/>
      <c r="O285" s="251"/>
      <c r="P285" s="251"/>
      <c r="Q285" s="621"/>
      <c r="R285" s="621"/>
      <c r="S285" s="621"/>
      <c r="T285" s="621"/>
      <c r="U285" s="621"/>
      <c r="V285" s="621"/>
      <c r="W285" s="251"/>
      <c r="X285" s="251"/>
      <c r="Y285" s="251"/>
      <c r="Z285" s="251"/>
      <c r="AA285" s="251"/>
      <c r="AB285" s="251"/>
    </row>
    <row r="286" spans="2:28" ht="18.75">
      <c r="B286" s="251"/>
      <c r="C286" s="251"/>
      <c r="D286" s="251"/>
      <c r="E286" s="251"/>
      <c r="F286" s="251"/>
      <c r="G286" s="251"/>
      <c r="H286" s="251"/>
      <c r="I286" s="251"/>
      <c r="J286" s="251"/>
      <c r="K286" s="251"/>
      <c r="L286" s="251"/>
      <c r="M286" s="251"/>
      <c r="N286" s="251"/>
      <c r="O286" s="251"/>
      <c r="P286" s="251"/>
      <c r="Q286" s="621"/>
      <c r="R286" s="621"/>
      <c r="S286" s="621"/>
      <c r="T286" s="621"/>
      <c r="U286" s="621"/>
      <c r="V286" s="621"/>
      <c r="W286" s="251"/>
      <c r="X286" s="251"/>
      <c r="Y286" s="251"/>
      <c r="Z286" s="251"/>
      <c r="AA286" s="251"/>
      <c r="AB286" s="251"/>
    </row>
    <row r="287" spans="2:28" ht="18.75">
      <c r="B287" s="251"/>
      <c r="C287" s="251"/>
      <c r="D287" s="251"/>
      <c r="E287" s="251"/>
      <c r="F287" s="251"/>
      <c r="G287" s="251"/>
      <c r="H287" s="251"/>
      <c r="I287" s="251"/>
      <c r="J287" s="251"/>
      <c r="K287" s="251"/>
      <c r="L287" s="251"/>
      <c r="M287" s="251"/>
      <c r="N287" s="251"/>
      <c r="O287" s="251"/>
      <c r="P287" s="251"/>
      <c r="Q287" s="621"/>
      <c r="R287" s="621"/>
      <c r="S287" s="621"/>
      <c r="T287" s="621"/>
      <c r="U287" s="621"/>
      <c r="V287" s="621"/>
      <c r="W287" s="251"/>
      <c r="X287" s="251"/>
      <c r="Y287" s="251"/>
      <c r="Z287" s="251"/>
      <c r="AA287" s="251"/>
      <c r="AB287" s="251"/>
    </row>
    <row r="288" spans="2:28" ht="18.75">
      <c r="B288" s="251"/>
      <c r="C288" s="251"/>
      <c r="D288" s="251"/>
      <c r="E288" s="251"/>
      <c r="F288" s="251"/>
      <c r="G288" s="251"/>
      <c r="H288" s="251"/>
      <c r="I288" s="251"/>
      <c r="J288" s="251"/>
      <c r="K288" s="251"/>
      <c r="L288" s="251"/>
      <c r="M288" s="251"/>
      <c r="N288" s="251"/>
      <c r="O288" s="251"/>
      <c r="P288" s="251"/>
      <c r="Q288" s="621"/>
      <c r="R288" s="621"/>
      <c r="S288" s="621"/>
      <c r="T288" s="621"/>
      <c r="U288" s="621"/>
      <c r="V288" s="621"/>
      <c r="W288" s="251"/>
      <c r="X288" s="251"/>
      <c r="Y288" s="251"/>
      <c r="Z288" s="251"/>
      <c r="AA288" s="251"/>
      <c r="AB288" s="251"/>
    </row>
    <row r="289" spans="2:28" ht="18.75">
      <c r="B289" s="251"/>
      <c r="C289" s="251"/>
      <c r="D289" s="251"/>
      <c r="E289" s="251"/>
      <c r="F289" s="251"/>
      <c r="G289" s="251"/>
      <c r="H289" s="251"/>
      <c r="I289" s="251"/>
      <c r="J289" s="251"/>
      <c r="K289" s="251"/>
      <c r="L289" s="251"/>
      <c r="M289" s="251"/>
      <c r="N289" s="251"/>
      <c r="O289" s="251"/>
      <c r="P289" s="251"/>
      <c r="Q289" s="621"/>
      <c r="R289" s="621"/>
      <c r="S289" s="621"/>
      <c r="T289" s="621"/>
      <c r="U289" s="621"/>
      <c r="V289" s="621"/>
      <c r="W289" s="251"/>
      <c r="X289" s="251"/>
      <c r="Y289" s="251"/>
      <c r="Z289" s="251"/>
      <c r="AA289" s="251"/>
      <c r="AB289" s="251"/>
    </row>
    <row r="290" spans="2:28" ht="18.75">
      <c r="B290" s="251"/>
      <c r="C290" s="251"/>
      <c r="D290" s="251"/>
      <c r="E290" s="251"/>
      <c r="F290" s="251"/>
      <c r="G290" s="251"/>
      <c r="H290" s="251"/>
      <c r="I290" s="251"/>
      <c r="J290" s="251"/>
      <c r="K290" s="251"/>
      <c r="L290" s="251"/>
      <c r="M290" s="251"/>
      <c r="N290" s="251"/>
      <c r="O290" s="251"/>
      <c r="P290" s="251"/>
      <c r="Q290" s="621"/>
      <c r="R290" s="621"/>
      <c r="S290" s="621"/>
      <c r="T290" s="621"/>
      <c r="U290" s="621"/>
      <c r="V290" s="621"/>
      <c r="W290" s="251"/>
      <c r="X290" s="251"/>
      <c r="Y290" s="251"/>
      <c r="Z290" s="251"/>
      <c r="AA290" s="251"/>
      <c r="AB290" s="251"/>
    </row>
    <row r="291" spans="2:28" ht="18.75">
      <c r="B291" s="251"/>
      <c r="C291" s="251"/>
      <c r="D291" s="251"/>
      <c r="E291" s="251"/>
      <c r="F291" s="251"/>
      <c r="G291" s="251"/>
      <c r="H291" s="251"/>
      <c r="I291" s="251"/>
      <c r="J291" s="251"/>
      <c r="K291" s="251"/>
      <c r="L291" s="251"/>
      <c r="M291" s="251"/>
      <c r="N291" s="251"/>
      <c r="O291" s="251"/>
      <c r="P291" s="251"/>
      <c r="Q291" s="621"/>
      <c r="R291" s="621"/>
      <c r="S291" s="621"/>
      <c r="T291" s="621"/>
      <c r="U291" s="621"/>
      <c r="V291" s="621"/>
      <c r="W291" s="251"/>
      <c r="X291" s="251"/>
      <c r="Y291" s="251"/>
      <c r="Z291" s="251"/>
      <c r="AA291" s="251"/>
      <c r="AB291" s="251"/>
    </row>
    <row r="292" spans="2:28" ht="18.75">
      <c r="B292" s="251"/>
      <c r="C292" s="251"/>
      <c r="D292" s="251"/>
      <c r="E292" s="251"/>
      <c r="F292" s="251"/>
      <c r="G292" s="251"/>
      <c r="H292" s="251"/>
      <c r="I292" s="251"/>
      <c r="J292" s="251"/>
      <c r="K292" s="251"/>
      <c r="L292" s="251"/>
      <c r="M292" s="251"/>
      <c r="N292" s="251"/>
      <c r="O292" s="251"/>
      <c r="P292" s="251"/>
      <c r="Q292" s="621"/>
      <c r="R292" s="621"/>
      <c r="S292" s="621"/>
      <c r="T292" s="621"/>
      <c r="U292" s="621"/>
      <c r="V292" s="621"/>
      <c r="W292" s="251"/>
      <c r="X292" s="251"/>
      <c r="Y292" s="251"/>
      <c r="Z292" s="251"/>
      <c r="AA292" s="251"/>
      <c r="AB292" s="251"/>
    </row>
    <row r="293" spans="2:28" ht="18.75">
      <c r="B293" s="251"/>
      <c r="C293" s="251"/>
      <c r="D293" s="251"/>
      <c r="E293" s="251"/>
      <c r="F293" s="251"/>
      <c r="G293" s="251"/>
      <c r="H293" s="251"/>
      <c r="I293" s="251"/>
      <c r="J293" s="251"/>
      <c r="K293" s="251"/>
      <c r="L293" s="251"/>
      <c r="M293" s="251"/>
      <c r="N293" s="251"/>
      <c r="O293" s="251"/>
      <c r="P293" s="251"/>
      <c r="Q293" s="621"/>
      <c r="R293" s="621"/>
      <c r="S293" s="621"/>
      <c r="T293" s="621"/>
      <c r="U293" s="621"/>
      <c r="V293" s="621"/>
      <c r="W293" s="251"/>
      <c r="X293" s="251"/>
      <c r="Y293" s="251"/>
      <c r="Z293" s="251"/>
      <c r="AA293" s="251"/>
      <c r="AB293" s="251"/>
    </row>
    <row r="294" spans="2:28" ht="18.75">
      <c r="B294" s="251"/>
      <c r="C294" s="251"/>
      <c r="D294" s="251"/>
      <c r="E294" s="251"/>
      <c r="F294" s="251"/>
      <c r="G294" s="251"/>
      <c r="H294" s="251"/>
      <c r="I294" s="251"/>
      <c r="J294" s="251"/>
      <c r="K294" s="251"/>
      <c r="L294" s="251"/>
      <c r="M294" s="251"/>
      <c r="N294" s="251"/>
      <c r="O294" s="251"/>
      <c r="P294" s="251"/>
      <c r="Q294" s="621"/>
      <c r="R294" s="621"/>
      <c r="S294" s="621"/>
      <c r="T294" s="621"/>
      <c r="U294" s="621"/>
      <c r="V294" s="621"/>
      <c r="W294" s="251"/>
      <c r="X294" s="251"/>
      <c r="Y294" s="251"/>
      <c r="Z294" s="251"/>
      <c r="AA294" s="251"/>
      <c r="AB294" s="251"/>
    </row>
    <row r="295" spans="2:28" ht="18.75">
      <c r="B295" s="251"/>
      <c r="C295" s="251"/>
      <c r="D295" s="251"/>
      <c r="E295" s="251"/>
      <c r="F295" s="251"/>
      <c r="G295" s="251"/>
      <c r="H295" s="251"/>
      <c r="I295" s="251"/>
      <c r="J295" s="251"/>
      <c r="K295" s="251"/>
      <c r="L295" s="251"/>
      <c r="M295" s="251"/>
      <c r="N295" s="251"/>
      <c r="O295" s="251"/>
      <c r="P295" s="251"/>
      <c r="Q295" s="621"/>
      <c r="R295" s="621"/>
      <c r="S295" s="621"/>
      <c r="T295" s="621"/>
      <c r="U295" s="621"/>
      <c r="V295" s="621"/>
      <c r="W295" s="251"/>
      <c r="X295" s="251"/>
      <c r="Y295" s="251"/>
      <c r="Z295" s="251"/>
      <c r="AA295" s="251"/>
      <c r="AB295" s="251"/>
    </row>
    <row r="296" spans="2:28" ht="18.75">
      <c r="B296" s="251"/>
      <c r="C296" s="251"/>
      <c r="D296" s="251"/>
      <c r="E296" s="251"/>
      <c r="F296" s="251"/>
      <c r="G296" s="251"/>
      <c r="H296" s="251"/>
      <c r="I296" s="251"/>
      <c r="J296" s="251"/>
      <c r="K296" s="251"/>
      <c r="L296" s="251"/>
      <c r="M296" s="251"/>
      <c r="N296" s="251"/>
      <c r="O296" s="251"/>
      <c r="P296" s="251"/>
      <c r="Q296" s="621"/>
      <c r="R296" s="621"/>
      <c r="S296" s="621"/>
      <c r="T296" s="621"/>
      <c r="U296" s="621"/>
      <c r="V296" s="621"/>
      <c r="W296" s="251"/>
      <c r="X296" s="251"/>
      <c r="Y296" s="251"/>
      <c r="Z296" s="251"/>
      <c r="AA296" s="251"/>
      <c r="AB296" s="251"/>
    </row>
    <row r="297" spans="2:28" ht="18.75">
      <c r="B297" s="251"/>
      <c r="C297" s="251"/>
      <c r="D297" s="251"/>
      <c r="E297" s="251"/>
      <c r="F297" s="251"/>
      <c r="G297" s="251"/>
      <c r="H297" s="251"/>
      <c r="I297" s="251"/>
      <c r="J297" s="251"/>
      <c r="K297" s="251"/>
      <c r="L297" s="251"/>
      <c r="M297" s="251"/>
      <c r="N297" s="251"/>
      <c r="O297" s="251"/>
      <c r="P297" s="251"/>
      <c r="Q297" s="621"/>
      <c r="R297" s="621"/>
      <c r="S297" s="621"/>
      <c r="T297" s="621"/>
      <c r="U297" s="621"/>
      <c r="V297" s="621"/>
      <c r="W297" s="251"/>
      <c r="X297" s="251"/>
      <c r="Y297" s="251"/>
      <c r="Z297" s="251"/>
      <c r="AA297" s="251"/>
      <c r="AB297" s="251"/>
    </row>
    <row r="298" spans="2:28" ht="18.75">
      <c r="B298" s="251"/>
      <c r="C298" s="251"/>
      <c r="D298" s="251"/>
      <c r="E298" s="251"/>
      <c r="F298" s="251"/>
      <c r="G298" s="251"/>
      <c r="H298" s="251"/>
      <c r="I298" s="251"/>
      <c r="J298" s="251"/>
      <c r="K298" s="251"/>
      <c r="L298" s="251"/>
      <c r="M298" s="251"/>
      <c r="N298" s="251"/>
      <c r="O298" s="251"/>
      <c r="P298" s="251"/>
      <c r="Q298" s="621"/>
      <c r="R298" s="621"/>
      <c r="S298" s="621"/>
      <c r="T298" s="621"/>
      <c r="U298" s="621"/>
      <c r="V298" s="621"/>
      <c r="W298" s="251"/>
      <c r="X298" s="251"/>
      <c r="Y298" s="251"/>
      <c r="Z298" s="251"/>
      <c r="AA298" s="251"/>
      <c r="AB298" s="251"/>
    </row>
    <row r="299" spans="2:28" ht="18.75">
      <c r="B299" s="251"/>
      <c r="C299" s="251"/>
      <c r="D299" s="251"/>
      <c r="E299" s="251"/>
      <c r="F299" s="251"/>
      <c r="G299" s="251"/>
      <c r="H299" s="251"/>
      <c r="I299" s="251"/>
      <c r="J299" s="251"/>
      <c r="K299" s="251"/>
      <c r="L299" s="251"/>
      <c r="M299" s="251"/>
      <c r="N299" s="251"/>
      <c r="O299" s="251"/>
      <c r="P299" s="251"/>
      <c r="Q299" s="621"/>
      <c r="R299" s="621"/>
      <c r="S299" s="621"/>
      <c r="T299" s="621"/>
      <c r="U299" s="621"/>
      <c r="V299" s="621"/>
      <c r="W299" s="251"/>
      <c r="X299" s="251"/>
      <c r="Y299" s="251"/>
      <c r="Z299" s="251"/>
      <c r="AA299" s="251"/>
      <c r="AB299" s="251"/>
    </row>
    <row r="300" spans="2:28" ht="18.75">
      <c r="B300" s="251"/>
      <c r="C300" s="251"/>
      <c r="D300" s="251"/>
      <c r="E300" s="251"/>
      <c r="F300" s="251"/>
      <c r="G300" s="251"/>
      <c r="H300" s="251"/>
      <c r="I300" s="251"/>
      <c r="J300" s="251"/>
      <c r="K300" s="251"/>
      <c r="L300" s="251"/>
      <c r="M300" s="251"/>
      <c r="N300" s="251"/>
      <c r="O300" s="251"/>
      <c r="P300" s="251"/>
      <c r="Q300" s="621"/>
      <c r="R300" s="621"/>
      <c r="S300" s="621"/>
      <c r="T300" s="621"/>
      <c r="U300" s="621"/>
      <c r="V300" s="621"/>
      <c r="W300" s="251"/>
      <c r="X300" s="251"/>
      <c r="Y300" s="251"/>
      <c r="Z300" s="251"/>
      <c r="AA300" s="251"/>
      <c r="AB300" s="251"/>
    </row>
    <row r="301" spans="2:28" ht="18.75">
      <c r="B301" s="251"/>
      <c r="C301" s="251"/>
      <c r="D301" s="251"/>
      <c r="E301" s="251"/>
      <c r="F301" s="251"/>
      <c r="G301" s="251"/>
      <c r="H301" s="251"/>
      <c r="I301" s="251"/>
      <c r="J301" s="251"/>
      <c r="K301" s="251"/>
      <c r="L301" s="251"/>
      <c r="M301" s="251"/>
      <c r="N301" s="251"/>
      <c r="O301" s="251"/>
      <c r="P301" s="251"/>
      <c r="Q301" s="621"/>
      <c r="R301" s="621"/>
      <c r="S301" s="621"/>
      <c r="T301" s="621"/>
      <c r="U301" s="621"/>
      <c r="V301" s="621"/>
      <c r="W301" s="251"/>
      <c r="X301" s="251"/>
      <c r="Y301" s="251"/>
      <c r="Z301" s="251"/>
      <c r="AA301" s="251"/>
      <c r="AB301" s="251"/>
    </row>
    <row r="302" spans="2:28" ht="18.75">
      <c r="B302" s="251"/>
      <c r="C302" s="251"/>
      <c r="D302" s="251"/>
      <c r="E302" s="251"/>
      <c r="F302" s="251"/>
      <c r="G302" s="251"/>
      <c r="H302" s="251"/>
      <c r="I302" s="251"/>
      <c r="J302" s="251"/>
      <c r="K302" s="251"/>
      <c r="L302" s="251"/>
      <c r="M302" s="251"/>
      <c r="N302" s="251"/>
      <c r="O302" s="251"/>
      <c r="P302" s="251"/>
      <c r="Q302" s="621"/>
      <c r="R302" s="621"/>
      <c r="S302" s="621"/>
      <c r="T302" s="621"/>
      <c r="U302" s="621"/>
      <c r="V302" s="621"/>
      <c r="W302" s="251"/>
      <c r="X302" s="251"/>
      <c r="Y302" s="251"/>
      <c r="Z302" s="251"/>
      <c r="AA302" s="251"/>
      <c r="AB302" s="251"/>
    </row>
    <row r="303" spans="2:28" ht="18.75">
      <c r="B303" s="251"/>
      <c r="C303" s="251"/>
      <c r="D303" s="251"/>
      <c r="E303" s="251"/>
      <c r="F303" s="251"/>
      <c r="G303" s="251"/>
      <c r="H303" s="251"/>
      <c r="I303" s="251"/>
      <c r="J303" s="251"/>
      <c r="K303" s="251"/>
      <c r="L303" s="251"/>
      <c r="M303" s="251"/>
      <c r="N303" s="251"/>
      <c r="O303" s="251"/>
      <c r="P303" s="251"/>
      <c r="Q303" s="621"/>
      <c r="R303" s="621"/>
      <c r="S303" s="621"/>
      <c r="T303" s="621"/>
      <c r="U303" s="621"/>
      <c r="V303" s="621"/>
      <c r="W303" s="251"/>
      <c r="X303" s="251"/>
      <c r="Y303" s="251"/>
      <c r="Z303" s="251"/>
      <c r="AA303" s="251"/>
      <c r="AB303" s="251"/>
    </row>
    <row r="304" spans="2:28" ht="18.75">
      <c r="B304" s="251"/>
      <c r="C304" s="251"/>
      <c r="D304" s="251"/>
      <c r="E304" s="251"/>
      <c r="F304" s="251"/>
      <c r="G304" s="251"/>
      <c r="H304" s="251"/>
      <c r="I304" s="251"/>
      <c r="J304" s="251"/>
      <c r="K304" s="251"/>
      <c r="L304" s="251"/>
      <c r="M304" s="251"/>
      <c r="N304" s="251"/>
      <c r="O304" s="251"/>
      <c r="P304" s="251"/>
      <c r="Q304" s="621"/>
      <c r="R304" s="621"/>
      <c r="S304" s="621"/>
      <c r="T304" s="621"/>
      <c r="U304" s="621"/>
      <c r="V304" s="621"/>
      <c r="W304" s="251"/>
      <c r="X304" s="251"/>
      <c r="Y304" s="251"/>
      <c r="Z304" s="251"/>
      <c r="AA304" s="251"/>
      <c r="AB304" s="251"/>
    </row>
    <row r="305" spans="2:28" ht="18.75">
      <c r="B305" s="251"/>
      <c r="C305" s="251"/>
      <c r="D305" s="251"/>
      <c r="E305" s="251"/>
      <c r="F305" s="251"/>
      <c r="G305" s="251"/>
      <c r="H305" s="251"/>
      <c r="I305" s="251"/>
      <c r="J305" s="251"/>
      <c r="K305" s="251"/>
      <c r="L305" s="251"/>
      <c r="M305" s="251"/>
      <c r="N305" s="251"/>
      <c r="O305" s="251"/>
      <c r="P305" s="251"/>
      <c r="Q305" s="621"/>
      <c r="R305" s="621"/>
      <c r="S305" s="621"/>
      <c r="T305" s="621"/>
      <c r="U305" s="621"/>
      <c r="V305" s="621"/>
      <c r="W305" s="251"/>
      <c r="X305" s="251"/>
      <c r="Y305" s="251"/>
      <c r="Z305" s="251"/>
      <c r="AA305" s="251"/>
      <c r="AB305" s="251"/>
    </row>
    <row r="306" spans="2:28" ht="18.75">
      <c r="B306" s="251"/>
      <c r="C306" s="251"/>
      <c r="D306" s="251"/>
      <c r="E306" s="251"/>
      <c r="F306" s="251"/>
      <c r="G306" s="251"/>
      <c r="H306" s="251"/>
      <c r="I306" s="251"/>
      <c r="J306" s="251"/>
      <c r="K306" s="251"/>
      <c r="L306" s="251"/>
      <c r="M306" s="251"/>
      <c r="N306" s="251"/>
      <c r="O306" s="251"/>
      <c r="P306" s="251"/>
      <c r="Q306" s="621"/>
      <c r="R306" s="621"/>
      <c r="S306" s="621"/>
      <c r="T306" s="621"/>
      <c r="U306" s="621"/>
      <c r="V306" s="621"/>
      <c r="W306" s="251"/>
      <c r="X306" s="251"/>
      <c r="Y306" s="251"/>
      <c r="Z306" s="251"/>
      <c r="AA306" s="251"/>
      <c r="AB306" s="251"/>
    </row>
    <row r="307" spans="2:28" ht="18.75">
      <c r="B307" s="251"/>
      <c r="C307" s="251"/>
      <c r="D307" s="251"/>
      <c r="E307" s="251"/>
      <c r="F307" s="251"/>
      <c r="G307" s="251"/>
      <c r="H307" s="251"/>
      <c r="I307" s="251"/>
      <c r="J307" s="251"/>
      <c r="K307" s="251"/>
      <c r="L307" s="251"/>
      <c r="M307" s="251"/>
      <c r="N307" s="251"/>
      <c r="O307" s="251"/>
      <c r="P307" s="251"/>
      <c r="Q307" s="621"/>
      <c r="R307" s="621"/>
      <c r="S307" s="621"/>
      <c r="T307" s="621"/>
      <c r="U307" s="621"/>
      <c r="V307" s="621"/>
      <c r="W307" s="251"/>
      <c r="X307" s="251"/>
      <c r="Y307" s="251"/>
      <c r="Z307" s="251"/>
      <c r="AA307" s="251"/>
      <c r="AB307" s="251"/>
    </row>
    <row r="308" spans="2:28" ht="18.75">
      <c r="B308" s="251"/>
      <c r="C308" s="251"/>
      <c r="D308" s="251"/>
      <c r="E308" s="251"/>
      <c r="F308" s="251"/>
      <c r="G308" s="251"/>
      <c r="H308" s="251"/>
      <c r="I308" s="251"/>
      <c r="J308" s="251"/>
      <c r="K308" s="251"/>
      <c r="L308" s="251"/>
      <c r="M308" s="251"/>
      <c r="N308" s="251"/>
      <c r="O308" s="251"/>
      <c r="P308" s="251"/>
      <c r="Q308" s="621"/>
      <c r="R308" s="621"/>
      <c r="S308" s="621"/>
      <c r="T308" s="621"/>
      <c r="U308" s="621"/>
      <c r="V308" s="621"/>
      <c r="W308" s="251"/>
      <c r="X308" s="251"/>
      <c r="Y308" s="251"/>
      <c r="Z308" s="251"/>
      <c r="AA308" s="251"/>
      <c r="AB308" s="251"/>
    </row>
    <row r="309" spans="2:28" ht="18.75">
      <c r="B309" s="251"/>
      <c r="C309" s="251"/>
      <c r="D309" s="251"/>
      <c r="E309" s="251"/>
      <c r="F309" s="251"/>
      <c r="G309" s="251"/>
      <c r="H309" s="251"/>
      <c r="I309" s="251"/>
      <c r="J309" s="251"/>
      <c r="K309" s="251"/>
      <c r="L309" s="251"/>
      <c r="M309" s="251"/>
      <c r="N309" s="251"/>
      <c r="O309" s="251"/>
      <c r="P309" s="251"/>
      <c r="Q309" s="621"/>
      <c r="R309" s="621"/>
      <c r="S309" s="621"/>
      <c r="T309" s="621"/>
      <c r="U309" s="621"/>
      <c r="V309" s="621"/>
      <c r="W309" s="251"/>
      <c r="X309" s="251"/>
      <c r="Y309" s="251"/>
      <c r="Z309" s="251"/>
      <c r="AA309" s="251"/>
      <c r="AB309" s="251"/>
    </row>
    <row r="310" spans="2:28" ht="18.75">
      <c r="B310" s="251"/>
      <c r="C310" s="251"/>
      <c r="D310" s="251"/>
      <c r="E310" s="251"/>
      <c r="F310" s="251"/>
      <c r="G310" s="251"/>
      <c r="H310" s="251"/>
      <c r="I310" s="251"/>
      <c r="J310" s="251"/>
      <c r="K310" s="251"/>
      <c r="L310" s="251"/>
      <c r="M310" s="251"/>
      <c r="N310" s="251"/>
      <c r="O310" s="251"/>
      <c r="P310" s="251"/>
      <c r="Q310" s="621"/>
      <c r="R310" s="621"/>
      <c r="S310" s="621"/>
      <c r="T310" s="621"/>
      <c r="U310" s="621"/>
      <c r="V310" s="621"/>
      <c r="W310" s="251"/>
      <c r="X310" s="251"/>
      <c r="Y310" s="251"/>
      <c r="Z310" s="251"/>
      <c r="AA310" s="251"/>
      <c r="AB310" s="251"/>
    </row>
    <row r="311" spans="2:28" ht="18.75">
      <c r="B311" s="251"/>
      <c r="C311" s="251"/>
      <c r="D311" s="251"/>
      <c r="E311" s="251"/>
      <c r="F311" s="251"/>
      <c r="G311" s="251"/>
      <c r="H311" s="251"/>
      <c r="I311" s="251"/>
      <c r="J311" s="251"/>
      <c r="K311" s="251"/>
      <c r="L311" s="251"/>
      <c r="M311" s="251"/>
      <c r="N311" s="251"/>
      <c r="O311" s="251"/>
      <c r="P311" s="251"/>
      <c r="Q311" s="621"/>
      <c r="R311" s="621"/>
      <c r="S311" s="621"/>
      <c r="T311" s="621"/>
      <c r="U311" s="621"/>
      <c r="V311" s="621"/>
      <c r="W311" s="251"/>
      <c r="X311" s="251"/>
      <c r="Y311" s="251"/>
      <c r="Z311" s="251"/>
      <c r="AA311" s="251"/>
      <c r="AB311" s="251"/>
    </row>
    <row r="312" spans="2:28" ht="18.75">
      <c r="B312" s="251"/>
      <c r="C312" s="251"/>
      <c r="D312" s="251"/>
      <c r="E312" s="251"/>
      <c r="F312" s="251"/>
      <c r="G312" s="251"/>
      <c r="H312" s="251"/>
      <c r="I312" s="251"/>
      <c r="J312" s="251"/>
      <c r="K312" s="251"/>
      <c r="L312" s="251"/>
      <c r="M312" s="251"/>
      <c r="N312" s="251"/>
      <c r="O312" s="251"/>
      <c r="P312" s="251"/>
      <c r="Q312" s="621"/>
      <c r="R312" s="621"/>
      <c r="S312" s="621"/>
      <c r="T312" s="621"/>
      <c r="U312" s="621"/>
      <c r="V312" s="621"/>
      <c r="W312" s="251"/>
      <c r="X312" s="251"/>
      <c r="Y312" s="251"/>
      <c r="Z312" s="251"/>
      <c r="AA312" s="251"/>
      <c r="AB312" s="251"/>
    </row>
    <row r="313" spans="2:28" ht="18.75">
      <c r="B313" s="251"/>
      <c r="C313" s="251"/>
      <c r="D313" s="251"/>
      <c r="E313" s="251"/>
      <c r="F313" s="251"/>
      <c r="G313" s="251"/>
      <c r="H313" s="251"/>
      <c r="I313" s="251"/>
      <c r="J313" s="251"/>
      <c r="K313" s="251"/>
      <c r="L313" s="251"/>
      <c r="M313" s="251"/>
      <c r="N313" s="251"/>
      <c r="O313" s="251"/>
      <c r="P313" s="251"/>
      <c r="Q313" s="621"/>
      <c r="R313" s="621"/>
      <c r="S313" s="621"/>
      <c r="T313" s="621"/>
      <c r="U313" s="621"/>
      <c r="V313" s="621"/>
      <c r="W313" s="251"/>
      <c r="X313" s="251"/>
      <c r="Y313" s="251"/>
      <c r="Z313" s="251"/>
      <c r="AA313" s="251"/>
      <c r="AB313" s="251"/>
    </row>
    <row r="314" spans="2:28" ht="18.75">
      <c r="B314" s="251"/>
      <c r="C314" s="251"/>
      <c r="D314" s="251"/>
      <c r="E314" s="251"/>
      <c r="F314" s="251"/>
      <c r="G314" s="251"/>
      <c r="H314" s="251"/>
      <c r="I314" s="251"/>
      <c r="J314" s="251"/>
      <c r="K314" s="251"/>
      <c r="L314" s="251"/>
      <c r="M314" s="251"/>
      <c r="N314" s="251"/>
      <c r="O314" s="251"/>
      <c r="P314" s="251"/>
      <c r="Q314" s="621"/>
      <c r="R314" s="621"/>
      <c r="S314" s="621"/>
      <c r="T314" s="621"/>
      <c r="U314" s="621"/>
      <c r="V314" s="621"/>
      <c r="W314" s="251"/>
      <c r="X314" s="251"/>
      <c r="Y314" s="251"/>
      <c r="Z314" s="251"/>
      <c r="AA314" s="251"/>
      <c r="AB314" s="251"/>
    </row>
    <row r="315" spans="2:28" ht="18.75">
      <c r="B315" s="251"/>
      <c r="C315" s="251"/>
      <c r="D315" s="251"/>
      <c r="E315" s="251"/>
      <c r="F315" s="251"/>
      <c r="G315" s="251"/>
      <c r="H315" s="251"/>
      <c r="I315" s="251"/>
      <c r="J315" s="251"/>
      <c r="K315" s="251"/>
      <c r="L315" s="251"/>
      <c r="M315" s="251"/>
      <c r="N315" s="251"/>
      <c r="O315" s="251"/>
      <c r="P315" s="251"/>
      <c r="Q315" s="621"/>
      <c r="R315" s="621"/>
      <c r="S315" s="621"/>
      <c r="T315" s="621"/>
      <c r="U315" s="621"/>
      <c r="V315" s="621"/>
      <c r="W315" s="251"/>
      <c r="X315" s="251"/>
      <c r="Y315" s="251"/>
      <c r="Z315" s="251"/>
      <c r="AA315" s="251"/>
      <c r="AB315" s="251"/>
    </row>
    <row r="316" spans="2:28" ht="18.75">
      <c r="B316" s="251"/>
      <c r="C316" s="251"/>
      <c r="D316" s="251"/>
      <c r="E316" s="251"/>
      <c r="F316" s="251"/>
      <c r="G316" s="251"/>
      <c r="H316" s="251"/>
      <c r="I316" s="251"/>
      <c r="J316" s="251"/>
      <c r="K316" s="251"/>
      <c r="L316" s="251"/>
      <c r="M316" s="251"/>
      <c r="N316" s="251"/>
      <c r="O316" s="251"/>
      <c r="P316" s="251"/>
      <c r="Q316" s="621"/>
      <c r="R316" s="621"/>
      <c r="S316" s="621"/>
      <c r="T316" s="621"/>
      <c r="U316" s="621"/>
      <c r="V316" s="621"/>
      <c r="W316" s="251"/>
      <c r="X316" s="251"/>
      <c r="Y316" s="251"/>
      <c r="Z316" s="251"/>
      <c r="AA316" s="251"/>
      <c r="AB316" s="251"/>
    </row>
    <row r="317" spans="2:28" ht="18.75">
      <c r="B317" s="251"/>
      <c r="C317" s="251"/>
      <c r="D317" s="251"/>
      <c r="E317" s="251"/>
      <c r="F317" s="251"/>
      <c r="G317" s="251"/>
      <c r="H317" s="251"/>
      <c r="I317" s="251"/>
      <c r="J317" s="251"/>
      <c r="K317" s="251"/>
      <c r="L317" s="251"/>
      <c r="M317" s="251"/>
      <c r="N317" s="251"/>
      <c r="O317" s="251"/>
      <c r="P317" s="251"/>
      <c r="Q317" s="621"/>
      <c r="R317" s="621"/>
      <c r="S317" s="621"/>
      <c r="T317" s="621"/>
      <c r="U317" s="621"/>
      <c r="V317" s="621"/>
      <c r="W317" s="251"/>
      <c r="X317" s="251"/>
      <c r="Y317" s="251"/>
      <c r="Z317" s="251"/>
      <c r="AA317" s="251"/>
      <c r="AB317" s="251"/>
    </row>
    <row r="318" spans="2:28" ht="18.75">
      <c r="B318" s="251"/>
      <c r="C318" s="251"/>
      <c r="D318" s="251"/>
      <c r="E318" s="251"/>
      <c r="F318" s="251"/>
      <c r="G318" s="251"/>
      <c r="H318" s="251"/>
      <c r="I318" s="251"/>
      <c r="J318" s="251"/>
      <c r="K318" s="251"/>
      <c r="L318" s="251"/>
      <c r="M318" s="251"/>
      <c r="N318" s="251"/>
      <c r="O318" s="251"/>
      <c r="P318" s="251"/>
      <c r="Q318" s="621"/>
      <c r="R318" s="621"/>
      <c r="S318" s="621"/>
      <c r="T318" s="621"/>
      <c r="U318" s="621"/>
      <c r="V318" s="621"/>
      <c r="W318" s="251"/>
      <c r="X318" s="251"/>
      <c r="Y318" s="251"/>
      <c r="Z318" s="251"/>
      <c r="AA318" s="251"/>
      <c r="AB318" s="251"/>
    </row>
    <row r="319" spans="2:28" ht="18.75">
      <c r="B319" s="251"/>
      <c r="C319" s="251"/>
      <c r="D319" s="251"/>
      <c r="E319" s="251"/>
      <c r="F319" s="251"/>
      <c r="G319" s="251"/>
      <c r="H319" s="251"/>
      <c r="I319" s="251"/>
      <c r="J319" s="251"/>
      <c r="K319" s="251"/>
      <c r="L319" s="251"/>
      <c r="M319" s="251"/>
      <c r="N319" s="251"/>
      <c r="O319" s="251"/>
      <c r="P319" s="251"/>
      <c r="Q319" s="621"/>
      <c r="R319" s="621"/>
      <c r="S319" s="621"/>
      <c r="T319" s="621"/>
      <c r="U319" s="621"/>
      <c r="V319" s="621"/>
      <c r="W319" s="251"/>
      <c r="X319" s="251"/>
      <c r="Y319" s="251"/>
      <c r="Z319" s="251"/>
      <c r="AA319" s="251"/>
      <c r="AB319" s="251"/>
    </row>
    <row r="320" spans="2:28" ht="18.75">
      <c r="B320" s="251"/>
      <c r="C320" s="251"/>
      <c r="D320" s="251"/>
      <c r="E320" s="251"/>
      <c r="F320" s="251"/>
      <c r="G320" s="251"/>
      <c r="H320" s="251"/>
      <c r="I320" s="251"/>
      <c r="J320" s="251"/>
      <c r="K320" s="251"/>
      <c r="L320" s="251"/>
      <c r="M320" s="251"/>
      <c r="N320" s="251"/>
      <c r="O320" s="251"/>
      <c r="P320" s="251"/>
      <c r="Q320" s="621"/>
      <c r="R320" s="621"/>
      <c r="S320" s="621"/>
      <c r="T320" s="621"/>
      <c r="U320" s="621"/>
      <c r="V320" s="621"/>
      <c r="W320" s="251"/>
      <c r="X320" s="251"/>
      <c r="Y320" s="251"/>
      <c r="Z320" s="251"/>
      <c r="AA320" s="251"/>
      <c r="AB320" s="251"/>
    </row>
    <row r="321" spans="2:28" ht="18.75">
      <c r="B321" s="251"/>
      <c r="C321" s="251"/>
      <c r="D321" s="251"/>
      <c r="E321" s="251"/>
      <c r="F321" s="251"/>
      <c r="G321" s="251"/>
      <c r="H321" s="251"/>
      <c r="I321" s="251"/>
      <c r="J321" s="251"/>
      <c r="K321" s="251"/>
      <c r="L321" s="251"/>
      <c r="M321" s="251"/>
      <c r="N321" s="251"/>
      <c r="O321" s="251"/>
      <c r="P321" s="251"/>
      <c r="Q321" s="621"/>
      <c r="R321" s="621"/>
      <c r="S321" s="621"/>
      <c r="T321" s="621"/>
      <c r="U321" s="621"/>
      <c r="V321" s="621"/>
      <c r="W321" s="251"/>
      <c r="X321" s="251"/>
      <c r="Y321" s="251"/>
      <c r="Z321" s="251"/>
      <c r="AA321" s="251"/>
      <c r="AB321" s="251"/>
    </row>
    <row r="322" spans="2:28" ht="18.75">
      <c r="B322" s="251"/>
      <c r="C322" s="251"/>
      <c r="D322" s="251"/>
      <c r="E322" s="251"/>
      <c r="F322" s="251"/>
      <c r="G322" s="251"/>
      <c r="H322" s="251"/>
      <c r="I322" s="251"/>
      <c r="J322" s="251"/>
      <c r="K322" s="251"/>
      <c r="L322" s="251"/>
      <c r="M322" s="251"/>
      <c r="N322" s="251"/>
      <c r="O322" s="251"/>
      <c r="P322" s="251"/>
      <c r="Q322" s="621"/>
      <c r="R322" s="621"/>
      <c r="S322" s="621"/>
      <c r="T322" s="621"/>
      <c r="U322" s="621"/>
      <c r="V322" s="621"/>
      <c r="W322" s="251"/>
      <c r="X322" s="251"/>
      <c r="Y322" s="251"/>
      <c r="Z322" s="251"/>
      <c r="AA322" s="251"/>
      <c r="AB322" s="251"/>
    </row>
    <row r="323" spans="2:28" ht="18.75">
      <c r="B323" s="251"/>
      <c r="C323" s="251"/>
      <c r="D323" s="251"/>
      <c r="E323" s="251"/>
      <c r="F323" s="251"/>
      <c r="G323" s="251"/>
      <c r="H323" s="251"/>
      <c r="I323" s="251"/>
      <c r="J323" s="251"/>
      <c r="K323" s="251"/>
      <c r="L323" s="251"/>
      <c r="M323" s="251"/>
      <c r="N323" s="251"/>
      <c r="O323" s="251"/>
      <c r="P323" s="251"/>
      <c r="Q323" s="621"/>
      <c r="R323" s="621"/>
      <c r="S323" s="621"/>
      <c r="T323" s="621"/>
      <c r="U323" s="621"/>
      <c r="V323" s="621"/>
      <c r="W323" s="251"/>
      <c r="X323" s="251"/>
      <c r="Y323" s="251"/>
      <c r="Z323" s="251"/>
      <c r="AA323" s="251"/>
      <c r="AB323" s="251"/>
    </row>
    <row r="324" spans="2:28" ht="18.75">
      <c r="B324" s="251"/>
      <c r="C324" s="251"/>
      <c r="D324" s="251"/>
      <c r="E324" s="251"/>
      <c r="F324" s="251"/>
      <c r="G324" s="251"/>
      <c r="H324" s="251"/>
      <c r="I324" s="251"/>
      <c r="J324" s="251"/>
      <c r="K324" s="251"/>
      <c r="L324" s="251"/>
      <c r="M324" s="251"/>
      <c r="N324" s="251"/>
      <c r="O324" s="251"/>
      <c r="P324" s="251"/>
      <c r="Q324" s="621"/>
      <c r="R324" s="621"/>
      <c r="S324" s="621"/>
      <c r="T324" s="621"/>
      <c r="U324" s="621"/>
      <c r="V324" s="621"/>
      <c r="W324" s="251"/>
      <c r="X324" s="251"/>
      <c r="Y324" s="251"/>
      <c r="Z324" s="251"/>
      <c r="AA324" s="251"/>
      <c r="AB324" s="251"/>
    </row>
  </sheetData>
  <sheetProtection/>
  <mergeCells count="12">
    <mergeCell ref="W4:Y4"/>
    <mergeCell ref="T4:V4"/>
    <mergeCell ref="Z4:AB4"/>
    <mergeCell ref="A2:AB2"/>
    <mergeCell ref="A3:AB3"/>
    <mergeCell ref="K4:M4"/>
    <mergeCell ref="A1:AB1"/>
    <mergeCell ref="B4:D4"/>
    <mergeCell ref="E4:G4"/>
    <mergeCell ref="H4:J4"/>
    <mergeCell ref="N4:P4"/>
    <mergeCell ref="Q4:S4"/>
  </mergeCells>
  <printOptions horizontalCentered="1"/>
  <pageMargins left="0.1968503937007874" right="0.1968503937007874" top="0.3937007874015748" bottom="0.1968503937007874" header="0" footer="0"/>
  <pageSetup firstPageNumber="15" useFirstPageNumber="1" horizontalDpi="600" verticalDpi="600" orientation="landscape" paperSize="9" r:id="rId1"/>
  <headerFooter alignWithMargins="0">
    <oddFooter>&amp;L&amp;12งานทะเบียนนิสิตและบริการการศึกษา&amp;C&amp;12หน้าที่  &amp;P&amp;R&amp;12ข้อมูล ณ วันที่ 27 สิงหาคม  2557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S108"/>
  <sheetViews>
    <sheetView showGridLines="0" zoomScale="90" zoomScaleNormal="90" zoomScalePageLayoutView="0" workbookViewId="0" topLeftCell="A52">
      <selection activeCell="Q30" sqref="Q30"/>
    </sheetView>
  </sheetViews>
  <sheetFormatPr defaultColWidth="9.00390625" defaultRowHeight="23.25" customHeight="1"/>
  <cols>
    <col min="1" max="1" width="32.125" style="112" customWidth="1"/>
    <col min="2" max="16" width="4.875" style="2" customWidth="1"/>
    <col min="17" max="19" width="6.125" style="2" customWidth="1"/>
    <col min="20" max="16384" width="9.00390625" style="1" customWidth="1"/>
  </cols>
  <sheetData>
    <row r="1" spans="1:19" s="252" customFormat="1" ht="29.25" customHeight="1">
      <c r="A1" s="695" t="s">
        <v>0</v>
      </c>
      <c r="B1" s="695"/>
      <c r="C1" s="695"/>
      <c r="D1" s="695"/>
      <c r="E1" s="695"/>
      <c r="F1" s="695"/>
      <c r="G1" s="695"/>
      <c r="H1" s="695"/>
      <c r="I1" s="695"/>
      <c r="J1" s="695"/>
      <c r="K1" s="695"/>
      <c r="L1" s="695"/>
      <c r="M1" s="695"/>
      <c r="N1" s="695"/>
      <c r="O1" s="695"/>
      <c r="P1" s="695"/>
      <c r="Q1" s="695"/>
      <c r="R1" s="695"/>
      <c r="S1" s="695"/>
    </row>
    <row r="2" spans="1:19" s="252" customFormat="1" ht="24" customHeight="1">
      <c r="A2" s="695" t="s">
        <v>247</v>
      </c>
      <c r="B2" s="695"/>
      <c r="C2" s="695"/>
      <c r="D2" s="695"/>
      <c r="E2" s="695"/>
      <c r="F2" s="695"/>
      <c r="G2" s="695"/>
      <c r="H2" s="695"/>
      <c r="I2" s="695"/>
      <c r="J2" s="695"/>
      <c r="K2" s="695"/>
      <c r="L2" s="695"/>
      <c r="M2" s="695"/>
      <c r="N2" s="695"/>
      <c r="O2" s="695"/>
      <c r="P2" s="695"/>
      <c r="Q2" s="695"/>
      <c r="R2" s="695"/>
      <c r="S2" s="695"/>
    </row>
    <row r="3" spans="1:19" s="252" customFormat="1" ht="24.75" customHeight="1">
      <c r="A3" s="695" t="s">
        <v>25</v>
      </c>
      <c r="B3" s="695"/>
      <c r="C3" s="695"/>
      <c r="D3" s="695"/>
      <c r="E3" s="695"/>
      <c r="F3" s="695"/>
      <c r="G3" s="695"/>
      <c r="H3" s="695"/>
      <c r="I3" s="695"/>
      <c r="J3" s="695"/>
      <c r="K3" s="695"/>
      <c r="L3" s="695"/>
      <c r="M3" s="695"/>
      <c r="N3" s="695"/>
      <c r="O3" s="695"/>
      <c r="P3" s="695"/>
      <c r="Q3" s="695"/>
      <c r="R3" s="695"/>
      <c r="S3" s="695"/>
    </row>
    <row r="5" spans="1:19" s="253" customFormat="1" ht="23.25" customHeight="1">
      <c r="A5" s="676" t="s">
        <v>1</v>
      </c>
      <c r="B5" s="667" t="s">
        <v>2</v>
      </c>
      <c r="C5" s="653"/>
      <c r="D5" s="673"/>
      <c r="E5" s="667" t="s">
        <v>3</v>
      </c>
      <c r="F5" s="653"/>
      <c r="G5" s="673"/>
      <c r="H5" s="667" t="s">
        <v>14</v>
      </c>
      <c r="I5" s="653"/>
      <c r="J5" s="673"/>
      <c r="K5" s="667" t="s">
        <v>15</v>
      </c>
      <c r="L5" s="653"/>
      <c r="M5" s="673"/>
      <c r="N5" s="667" t="s">
        <v>16</v>
      </c>
      <c r="O5" s="653"/>
      <c r="P5" s="673"/>
      <c r="Q5" s="667" t="s">
        <v>7</v>
      </c>
      <c r="R5" s="653"/>
      <c r="S5" s="673"/>
    </row>
    <row r="6" spans="1:19" s="253" customFormat="1" ht="23.25" customHeight="1">
      <c r="A6" s="696"/>
      <c r="B6" s="107" t="s">
        <v>4</v>
      </c>
      <c r="C6" s="107" t="s">
        <v>5</v>
      </c>
      <c r="D6" s="107" t="s">
        <v>6</v>
      </c>
      <c r="E6" s="107" t="s">
        <v>4</v>
      </c>
      <c r="F6" s="107" t="s">
        <v>5</v>
      </c>
      <c r="G6" s="107" t="s">
        <v>6</v>
      </c>
      <c r="H6" s="107" t="s">
        <v>4</v>
      </c>
      <c r="I6" s="107" t="s">
        <v>5</v>
      </c>
      <c r="J6" s="107" t="s">
        <v>6</v>
      </c>
      <c r="K6" s="107" t="s">
        <v>4</v>
      </c>
      <c r="L6" s="107" t="s">
        <v>5</v>
      </c>
      <c r="M6" s="107" t="s">
        <v>6</v>
      </c>
      <c r="N6" s="107" t="s">
        <v>4</v>
      </c>
      <c r="O6" s="107" t="s">
        <v>5</v>
      </c>
      <c r="P6" s="107" t="s">
        <v>6</v>
      </c>
      <c r="Q6" s="107" t="s">
        <v>4</v>
      </c>
      <c r="R6" s="107" t="s">
        <v>5</v>
      </c>
      <c r="S6" s="107" t="s">
        <v>6</v>
      </c>
    </row>
    <row r="7" spans="1:19" ht="23.25" customHeight="1">
      <c r="A7" s="254" t="s">
        <v>295</v>
      </c>
      <c r="B7" s="85">
        <v>48</v>
      </c>
      <c r="C7" s="85">
        <v>68</v>
      </c>
      <c r="D7" s="216">
        <f aca="true" t="shared" si="0" ref="D7:D20">SUM(B7:C7)</f>
        <v>116</v>
      </c>
      <c r="E7" s="85">
        <v>14</v>
      </c>
      <c r="F7" s="85">
        <v>48</v>
      </c>
      <c r="G7" s="216">
        <f aca="true" t="shared" si="1" ref="G7:G20">SUM(E7:F7)</f>
        <v>62</v>
      </c>
      <c r="H7" s="85">
        <v>21</v>
      </c>
      <c r="I7" s="85">
        <v>65</v>
      </c>
      <c r="J7" s="216">
        <f aca="true" t="shared" si="2" ref="J7:J20">SUM(H7:I7)</f>
        <v>86</v>
      </c>
      <c r="K7" s="85">
        <v>42</v>
      </c>
      <c r="L7" s="85">
        <v>63</v>
      </c>
      <c r="M7" s="216">
        <f aca="true" t="shared" si="3" ref="M7:M20">SUM(K7:L7)</f>
        <v>105</v>
      </c>
      <c r="N7" s="85">
        <v>7</v>
      </c>
      <c r="O7" s="85">
        <v>1</v>
      </c>
      <c r="P7" s="216">
        <f aca="true" t="shared" si="4" ref="P7:P20">SUM(N7:O7)</f>
        <v>8</v>
      </c>
      <c r="Q7" s="85">
        <f aca="true" t="shared" si="5" ref="Q7:Q20">SUM(B7,E7,H7,K7,N7)</f>
        <v>132</v>
      </c>
      <c r="R7" s="85">
        <f aca="true" t="shared" si="6" ref="R7:R20">SUM(C7,F7,I7,L7,O7)</f>
        <v>245</v>
      </c>
      <c r="S7" s="216">
        <f aca="true" t="shared" si="7" ref="S7:S20">SUM(Q7:R7)</f>
        <v>377</v>
      </c>
    </row>
    <row r="8" spans="1:19" ht="23.25" customHeight="1">
      <c r="A8" s="254" t="s">
        <v>296</v>
      </c>
      <c r="B8" s="85">
        <v>12</v>
      </c>
      <c r="C8" s="85">
        <v>31</v>
      </c>
      <c r="D8" s="216">
        <f t="shared" si="0"/>
        <v>43</v>
      </c>
      <c r="E8" s="85">
        <v>11</v>
      </c>
      <c r="F8" s="85">
        <v>66</v>
      </c>
      <c r="G8" s="216">
        <f t="shared" si="1"/>
        <v>77</v>
      </c>
      <c r="H8" s="85">
        <v>12</v>
      </c>
      <c r="I8" s="85">
        <v>35</v>
      </c>
      <c r="J8" s="216">
        <f t="shared" si="2"/>
        <v>47</v>
      </c>
      <c r="K8" s="85">
        <v>16</v>
      </c>
      <c r="L8" s="85">
        <v>25</v>
      </c>
      <c r="M8" s="216">
        <f t="shared" si="3"/>
        <v>41</v>
      </c>
      <c r="N8" s="85">
        <v>6</v>
      </c>
      <c r="O8" s="85">
        <v>4</v>
      </c>
      <c r="P8" s="216">
        <f t="shared" si="4"/>
        <v>10</v>
      </c>
      <c r="Q8" s="85">
        <f t="shared" si="5"/>
        <v>57</v>
      </c>
      <c r="R8" s="85">
        <f t="shared" si="6"/>
        <v>161</v>
      </c>
      <c r="S8" s="216">
        <f t="shared" si="7"/>
        <v>218</v>
      </c>
    </row>
    <row r="9" spans="1:19" ht="23.25" customHeight="1">
      <c r="A9" s="254" t="s">
        <v>17</v>
      </c>
      <c r="B9" s="85">
        <v>17</v>
      </c>
      <c r="C9" s="85">
        <v>51</v>
      </c>
      <c r="D9" s="216">
        <f t="shared" si="0"/>
        <v>68</v>
      </c>
      <c r="E9" s="85">
        <v>15</v>
      </c>
      <c r="F9" s="85">
        <v>41</v>
      </c>
      <c r="G9" s="216">
        <f t="shared" si="1"/>
        <v>56</v>
      </c>
      <c r="H9" s="85">
        <v>9</v>
      </c>
      <c r="I9" s="85">
        <v>65</v>
      </c>
      <c r="J9" s="216">
        <f t="shared" si="2"/>
        <v>74</v>
      </c>
      <c r="K9" s="85">
        <v>14</v>
      </c>
      <c r="L9" s="85">
        <v>52</v>
      </c>
      <c r="M9" s="216">
        <f t="shared" si="3"/>
        <v>66</v>
      </c>
      <c r="N9" s="85">
        <v>1</v>
      </c>
      <c r="O9" s="85">
        <v>1</v>
      </c>
      <c r="P9" s="216">
        <f t="shared" si="4"/>
        <v>2</v>
      </c>
      <c r="Q9" s="85">
        <f t="shared" si="5"/>
        <v>56</v>
      </c>
      <c r="R9" s="85">
        <f t="shared" si="6"/>
        <v>210</v>
      </c>
      <c r="S9" s="216">
        <f t="shared" si="7"/>
        <v>266</v>
      </c>
    </row>
    <row r="10" spans="1:19" ht="23.25" customHeight="1">
      <c r="A10" s="254" t="s">
        <v>8</v>
      </c>
      <c r="B10" s="85">
        <v>26</v>
      </c>
      <c r="C10" s="85">
        <v>45</v>
      </c>
      <c r="D10" s="216">
        <f t="shared" si="0"/>
        <v>71</v>
      </c>
      <c r="E10" s="85">
        <v>15</v>
      </c>
      <c r="F10" s="85">
        <v>24</v>
      </c>
      <c r="G10" s="216">
        <f t="shared" si="1"/>
        <v>39</v>
      </c>
      <c r="H10" s="85">
        <v>15</v>
      </c>
      <c r="I10" s="85">
        <v>50</v>
      </c>
      <c r="J10" s="216">
        <f t="shared" si="2"/>
        <v>65</v>
      </c>
      <c r="K10" s="85">
        <v>9</v>
      </c>
      <c r="L10" s="85">
        <v>48</v>
      </c>
      <c r="M10" s="216">
        <f t="shared" si="3"/>
        <v>57</v>
      </c>
      <c r="N10" s="85">
        <v>2</v>
      </c>
      <c r="O10" s="85">
        <v>1</v>
      </c>
      <c r="P10" s="216">
        <f t="shared" si="4"/>
        <v>3</v>
      </c>
      <c r="Q10" s="85">
        <f t="shared" si="5"/>
        <v>67</v>
      </c>
      <c r="R10" s="85">
        <f t="shared" si="6"/>
        <v>168</v>
      </c>
      <c r="S10" s="216">
        <f t="shared" si="7"/>
        <v>235</v>
      </c>
    </row>
    <row r="11" spans="1:19" ht="23.25" customHeight="1">
      <c r="A11" s="254" t="s">
        <v>9</v>
      </c>
      <c r="B11" s="85">
        <v>0</v>
      </c>
      <c r="C11" s="85">
        <v>0</v>
      </c>
      <c r="D11" s="216">
        <f t="shared" si="0"/>
        <v>0</v>
      </c>
      <c r="E11" s="85">
        <v>0</v>
      </c>
      <c r="F11" s="85">
        <v>0</v>
      </c>
      <c r="G11" s="216">
        <f t="shared" si="1"/>
        <v>0</v>
      </c>
      <c r="H11" s="85">
        <v>0</v>
      </c>
      <c r="I11" s="85">
        <v>0</v>
      </c>
      <c r="J11" s="216">
        <f t="shared" si="2"/>
        <v>0</v>
      </c>
      <c r="K11" s="85">
        <v>5</v>
      </c>
      <c r="L11" s="85">
        <v>33</v>
      </c>
      <c r="M11" s="216">
        <f t="shared" si="3"/>
        <v>38</v>
      </c>
      <c r="N11" s="85">
        <v>0</v>
      </c>
      <c r="O11" s="85">
        <v>2</v>
      </c>
      <c r="P11" s="216">
        <f t="shared" si="4"/>
        <v>2</v>
      </c>
      <c r="Q11" s="85">
        <f t="shared" si="5"/>
        <v>5</v>
      </c>
      <c r="R11" s="85">
        <f t="shared" si="6"/>
        <v>35</v>
      </c>
      <c r="S11" s="216">
        <f t="shared" si="7"/>
        <v>40</v>
      </c>
    </row>
    <row r="12" spans="1:19" ht="23.25" customHeight="1">
      <c r="A12" s="254" t="s">
        <v>10</v>
      </c>
      <c r="B12" s="85">
        <v>11</v>
      </c>
      <c r="C12" s="85">
        <v>31</v>
      </c>
      <c r="D12" s="216">
        <f t="shared" si="0"/>
        <v>42</v>
      </c>
      <c r="E12" s="85">
        <v>15</v>
      </c>
      <c r="F12" s="85">
        <v>12</v>
      </c>
      <c r="G12" s="216">
        <f t="shared" si="1"/>
        <v>27</v>
      </c>
      <c r="H12" s="85">
        <v>16</v>
      </c>
      <c r="I12" s="85">
        <v>51</v>
      </c>
      <c r="J12" s="216">
        <f t="shared" si="2"/>
        <v>67</v>
      </c>
      <c r="K12" s="85">
        <v>18</v>
      </c>
      <c r="L12" s="85">
        <v>41</v>
      </c>
      <c r="M12" s="216">
        <f t="shared" si="3"/>
        <v>59</v>
      </c>
      <c r="N12" s="85">
        <v>16</v>
      </c>
      <c r="O12" s="85">
        <v>11</v>
      </c>
      <c r="P12" s="216">
        <f t="shared" si="4"/>
        <v>27</v>
      </c>
      <c r="Q12" s="85">
        <f t="shared" si="5"/>
        <v>76</v>
      </c>
      <c r="R12" s="85">
        <f t="shared" si="6"/>
        <v>146</v>
      </c>
      <c r="S12" s="216">
        <f t="shared" si="7"/>
        <v>222</v>
      </c>
    </row>
    <row r="13" spans="1:19" ht="23.25" customHeight="1">
      <c r="A13" s="254" t="s">
        <v>96</v>
      </c>
      <c r="B13" s="85">
        <v>8</v>
      </c>
      <c r="C13" s="85">
        <v>83</v>
      </c>
      <c r="D13" s="216">
        <f t="shared" si="0"/>
        <v>91</v>
      </c>
      <c r="E13" s="85">
        <v>7</v>
      </c>
      <c r="F13" s="85">
        <v>71</v>
      </c>
      <c r="G13" s="216">
        <f t="shared" si="1"/>
        <v>78</v>
      </c>
      <c r="H13" s="85">
        <v>6</v>
      </c>
      <c r="I13" s="85">
        <v>43</v>
      </c>
      <c r="J13" s="216">
        <f t="shared" si="2"/>
        <v>49</v>
      </c>
      <c r="K13" s="85">
        <v>3</v>
      </c>
      <c r="L13" s="85">
        <v>32</v>
      </c>
      <c r="M13" s="216">
        <f t="shared" si="3"/>
        <v>35</v>
      </c>
      <c r="N13" s="85">
        <v>1</v>
      </c>
      <c r="O13" s="85">
        <v>0</v>
      </c>
      <c r="P13" s="216">
        <f t="shared" si="4"/>
        <v>1</v>
      </c>
      <c r="Q13" s="85">
        <f t="shared" si="5"/>
        <v>25</v>
      </c>
      <c r="R13" s="85">
        <f t="shared" si="6"/>
        <v>229</v>
      </c>
      <c r="S13" s="216">
        <f t="shared" si="7"/>
        <v>254</v>
      </c>
    </row>
    <row r="14" spans="1:19" ht="23.25" customHeight="1">
      <c r="A14" s="254" t="s">
        <v>11</v>
      </c>
      <c r="B14" s="85">
        <v>5</v>
      </c>
      <c r="C14" s="85">
        <v>26</v>
      </c>
      <c r="D14" s="216">
        <f t="shared" si="0"/>
        <v>31</v>
      </c>
      <c r="E14" s="85">
        <v>0</v>
      </c>
      <c r="F14" s="85">
        <v>0</v>
      </c>
      <c r="G14" s="216">
        <f t="shared" si="1"/>
        <v>0</v>
      </c>
      <c r="H14" s="85">
        <v>3</v>
      </c>
      <c r="I14" s="85">
        <v>24</v>
      </c>
      <c r="J14" s="216">
        <f t="shared" si="2"/>
        <v>27</v>
      </c>
      <c r="K14" s="85">
        <v>2</v>
      </c>
      <c r="L14" s="85">
        <v>23</v>
      </c>
      <c r="M14" s="216">
        <f t="shared" si="3"/>
        <v>25</v>
      </c>
      <c r="N14" s="85">
        <v>2</v>
      </c>
      <c r="O14" s="85">
        <v>2</v>
      </c>
      <c r="P14" s="216">
        <f t="shared" si="4"/>
        <v>4</v>
      </c>
      <c r="Q14" s="85">
        <f t="shared" si="5"/>
        <v>12</v>
      </c>
      <c r="R14" s="85">
        <f t="shared" si="6"/>
        <v>75</v>
      </c>
      <c r="S14" s="216">
        <f t="shared" si="7"/>
        <v>87</v>
      </c>
    </row>
    <row r="15" spans="1:19" ht="23.25" customHeight="1">
      <c r="A15" s="254" t="s">
        <v>21</v>
      </c>
      <c r="B15" s="85">
        <v>6</v>
      </c>
      <c r="C15" s="85">
        <v>48</v>
      </c>
      <c r="D15" s="216">
        <f t="shared" si="0"/>
        <v>54</v>
      </c>
      <c r="E15" s="85">
        <v>6</v>
      </c>
      <c r="F15" s="85">
        <v>27</v>
      </c>
      <c r="G15" s="216">
        <f t="shared" si="1"/>
        <v>33</v>
      </c>
      <c r="H15" s="85">
        <v>4</v>
      </c>
      <c r="I15" s="85">
        <v>39</v>
      </c>
      <c r="J15" s="216">
        <f t="shared" si="2"/>
        <v>43</v>
      </c>
      <c r="K15" s="85">
        <v>3</v>
      </c>
      <c r="L15" s="85">
        <v>38</v>
      </c>
      <c r="M15" s="216">
        <f t="shared" si="3"/>
        <v>41</v>
      </c>
      <c r="N15" s="85">
        <v>2</v>
      </c>
      <c r="O15" s="85">
        <v>5</v>
      </c>
      <c r="P15" s="216">
        <f t="shared" si="4"/>
        <v>7</v>
      </c>
      <c r="Q15" s="85">
        <f t="shared" si="5"/>
        <v>21</v>
      </c>
      <c r="R15" s="85">
        <f t="shared" si="6"/>
        <v>157</v>
      </c>
      <c r="S15" s="216">
        <f t="shared" si="7"/>
        <v>178</v>
      </c>
    </row>
    <row r="16" spans="1:19" ht="23.25" customHeight="1">
      <c r="A16" s="254" t="s">
        <v>12</v>
      </c>
      <c r="B16" s="85">
        <v>9</v>
      </c>
      <c r="C16" s="85">
        <v>44</v>
      </c>
      <c r="D16" s="216">
        <f t="shared" si="0"/>
        <v>53</v>
      </c>
      <c r="E16" s="85">
        <v>8</v>
      </c>
      <c r="F16" s="85">
        <v>30</v>
      </c>
      <c r="G16" s="216">
        <f t="shared" si="1"/>
        <v>38</v>
      </c>
      <c r="H16" s="85">
        <v>9</v>
      </c>
      <c r="I16" s="85">
        <v>33</v>
      </c>
      <c r="J16" s="216">
        <f t="shared" si="2"/>
        <v>42</v>
      </c>
      <c r="K16" s="85">
        <v>4</v>
      </c>
      <c r="L16" s="85">
        <v>22</v>
      </c>
      <c r="M16" s="216">
        <f t="shared" si="3"/>
        <v>26</v>
      </c>
      <c r="N16" s="85">
        <v>2</v>
      </c>
      <c r="O16" s="85">
        <v>1</v>
      </c>
      <c r="P16" s="216">
        <f t="shared" si="4"/>
        <v>3</v>
      </c>
      <c r="Q16" s="85">
        <f t="shared" si="5"/>
        <v>32</v>
      </c>
      <c r="R16" s="85">
        <f t="shared" si="6"/>
        <v>130</v>
      </c>
      <c r="S16" s="216">
        <f t="shared" si="7"/>
        <v>162</v>
      </c>
    </row>
    <row r="17" spans="1:19" ht="23.25" customHeight="1">
      <c r="A17" s="254" t="s">
        <v>13</v>
      </c>
      <c r="B17" s="85">
        <v>9</v>
      </c>
      <c r="C17" s="85">
        <v>71</v>
      </c>
      <c r="D17" s="216">
        <f t="shared" si="0"/>
        <v>80</v>
      </c>
      <c r="E17" s="85">
        <v>10</v>
      </c>
      <c r="F17" s="85">
        <v>61</v>
      </c>
      <c r="G17" s="216">
        <f t="shared" si="1"/>
        <v>71</v>
      </c>
      <c r="H17" s="85">
        <v>16</v>
      </c>
      <c r="I17" s="85">
        <v>75</v>
      </c>
      <c r="J17" s="216">
        <f t="shared" si="2"/>
        <v>91</v>
      </c>
      <c r="K17" s="85">
        <v>14</v>
      </c>
      <c r="L17" s="85">
        <v>61</v>
      </c>
      <c r="M17" s="216">
        <f t="shared" si="3"/>
        <v>75</v>
      </c>
      <c r="N17" s="85">
        <v>0</v>
      </c>
      <c r="O17" s="85">
        <v>4</v>
      </c>
      <c r="P17" s="216">
        <f t="shared" si="4"/>
        <v>4</v>
      </c>
      <c r="Q17" s="85">
        <f t="shared" si="5"/>
        <v>49</v>
      </c>
      <c r="R17" s="85">
        <f t="shared" si="6"/>
        <v>272</v>
      </c>
      <c r="S17" s="216">
        <f t="shared" si="7"/>
        <v>321</v>
      </c>
    </row>
    <row r="18" spans="1:19" ht="23.25" customHeight="1">
      <c r="A18" s="254" t="s">
        <v>201</v>
      </c>
      <c r="B18" s="85">
        <v>9</v>
      </c>
      <c r="C18" s="85">
        <v>37</v>
      </c>
      <c r="D18" s="216">
        <f t="shared" si="0"/>
        <v>46</v>
      </c>
      <c r="E18" s="85">
        <v>9</v>
      </c>
      <c r="F18" s="85">
        <v>15</v>
      </c>
      <c r="G18" s="216">
        <f t="shared" si="1"/>
        <v>24</v>
      </c>
      <c r="H18" s="85">
        <v>4</v>
      </c>
      <c r="I18" s="85">
        <v>37</v>
      </c>
      <c r="J18" s="216">
        <f t="shared" si="2"/>
        <v>41</v>
      </c>
      <c r="K18" s="85">
        <v>0</v>
      </c>
      <c r="L18" s="85">
        <v>0</v>
      </c>
      <c r="M18" s="216">
        <f t="shared" si="3"/>
        <v>0</v>
      </c>
      <c r="N18" s="85">
        <v>0</v>
      </c>
      <c r="O18" s="85">
        <v>0</v>
      </c>
      <c r="P18" s="216">
        <f t="shared" si="4"/>
        <v>0</v>
      </c>
      <c r="Q18" s="85">
        <f t="shared" si="5"/>
        <v>22</v>
      </c>
      <c r="R18" s="85">
        <f t="shared" si="6"/>
        <v>89</v>
      </c>
      <c r="S18" s="216">
        <f t="shared" si="7"/>
        <v>111</v>
      </c>
    </row>
    <row r="19" spans="1:19" ht="23.25" customHeight="1">
      <c r="A19" s="254" t="s">
        <v>297</v>
      </c>
      <c r="B19" s="85">
        <v>11</v>
      </c>
      <c r="C19" s="85">
        <v>16</v>
      </c>
      <c r="D19" s="216">
        <f t="shared" si="0"/>
        <v>27</v>
      </c>
      <c r="E19" s="85">
        <v>0</v>
      </c>
      <c r="F19" s="85">
        <v>0</v>
      </c>
      <c r="G19" s="216">
        <f t="shared" si="1"/>
        <v>0</v>
      </c>
      <c r="H19" s="85">
        <v>0</v>
      </c>
      <c r="I19" s="85">
        <v>0</v>
      </c>
      <c r="J19" s="216">
        <f t="shared" si="2"/>
        <v>0</v>
      </c>
      <c r="K19" s="85">
        <v>0</v>
      </c>
      <c r="L19" s="85">
        <v>0</v>
      </c>
      <c r="M19" s="216">
        <f t="shared" si="3"/>
        <v>0</v>
      </c>
      <c r="N19" s="85">
        <v>0</v>
      </c>
      <c r="O19" s="85">
        <v>0</v>
      </c>
      <c r="P19" s="216">
        <f t="shared" si="4"/>
        <v>0</v>
      </c>
      <c r="Q19" s="85">
        <f t="shared" si="5"/>
        <v>11</v>
      </c>
      <c r="R19" s="85">
        <f t="shared" si="6"/>
        <v>16</v>
      </c>
      <c r="S19" s="216">
        <f t="shared" si="7"/>
        <v>27</v>
      </c>
    </row>
    <row r="20" spans="1:19" ht="23.25" customHeight="1">
      <c r="A20" s="255" t="s">
        <v>6</v>
      </c>
      <c r="B20" s="194">
        <f>SUM(B7:B19)</f>
        <v>171</v>
      </c>
      <c r="C20" s="194">
        <f>SUM(C7:C19)</f>
        <v>551</v>
      </c>
      <c r="D20" s="194">
        <f t="shared" si="0"/>
        <v>722</v>
      </c>
      <c r="E20" s="194">
        <f>SUM(E7:E19)</f>
        <v>110</v>
      </c>
      <c r="F20" s="194">
        <f>SUM(F7:F19)</f>
        <v>395</v>
      </c>
      <c r="G20" s="194">
        <f t="shared" si="1"/>
        <v>505</v>
      </c>
      <c r="H20" s="194">
        <f>SUM(H7:H19)</f>
        <v>115</v>
      </c>
      <c r="I20" s="194">
        <f>SUM(I7:I19)</f>
        <v>517</v>
      </c>
      <c r="J20" s="194">
        <f t="shared" si="2"/>
        <v>632</v>
      </c>
      <c r="K20" s="194">
        <f>SUM(K7:K19)</f>
        <v>130</v>
      </c>
      <c r="L20" s="194">
        <f>SUM(L7:L19)</f>
        <v>438</v>
      </c>
      <c r="M20" s="194">
        <f t="shared" si="3"/>
        <v>568</v>
      </c>
      <c r="N20" s="194">
        <f>SUM(N7:N19)</f>
        <v>39</v>
      </c>
      <c r="O20" s="194">
        <f>SUM(O7:O19)</f>
        <v>32</v>
      </c>
      <c r="P20" s="194">
        <f t="shared" si="4"/>
        <v>71</v>
      </c>
      <c r="Q20" s="194">
        <f t="shared" si="5"/>
        <v>565</v>
      </c>
      <c r="R20" s="194">
        <f t="shared" si="6"/>
        <v>1933</v>
      </c>
      <c r="S20" s="194">
        <f t="shared" si="7"/>
        <v>2498</v>
      </c>
    </row>
    <row r="22" spans="1:19" s="252" customFormat="1" ht="24.75" customHeight="1">
      <c r="A22" s="695" t="s">
        <v>0</v>
      </c>
      <c r="B22" s="695"/>
      <c r="C22" s="695"/>
      <c r="D22" s="695"/>
      <c r="E22" s="695"/>
      <c r="F22" s="695"/>
      <c r="G22" s="695"/>
      <c r="H22" s="695"/>
      <c r="I22" s="695"/>
      <c r="J22" s="695"/>
      <c r="K22" s="695"/>
      <c r="L22" s="695"/>
      <c r="M22" s="695"/>
      <c r="N22" s="695"/>
      <c r="O22" s="695"/>
      <c r="P22" s="695"/>
      <c r="Q22" s="695"/>
      <c r="R22" s="695"/>
      <c r="S22" s="695"/>
    </row>
    <row r="23" spans="1:19" s="252" customFormat="1" ht="24.75" customHeight="1">
      <c r="A23" s="695" t="s">
        <v>247</v>
      </c>
      <c r="B23" s="695"/>
      <c r="C23" s="695"/>
      <c r="D23" s="695"/>
      <c r="E23" s="695"/>
      <c r="F23" s="695"/>
      <c r="G23" s="695"/>
      <c r="H23" s="695"/>
      <c r="I23" s="695"/>
      <c r="J23" s="695"/>
      <c r="K23" s="695"/>
      <c r="L23" s="695"/>
      <c r="M23" s="695"/>
      <c r="N23" s="695"/>
      <c r="O23" s="695"/>
      <c r="P23" s="695"/>
      <c r="Q23" s="695"/>
      <c r="R23" s="695"/>
      <c r="S23" s="695"/>
    </row>
    <row r="24" spans="1:19" s="252" customFormat="1" ht="24.75" customHeight="1">
      <c r="A24" s="695" t="s">
        <v>26</v>
      </c>
      <c r="B24" s="695"/>
      <c r="C24" s="695"/>
      <c r="D24" s="695"/>
      <c r="E24" s="695"/>
      <c r="F24" s="695"/>
      <c r="G24" s="695"/>
      <c r="H24" s="695"/>
      <c r="I24" s="695"/>
      <c r="J24" s="695"/>
      <c r="K24" s="695"/>
      <c r="L24" s="695"/>
      <c r="M24" s="695"/>
      <c r="N24" s="695"/>
      <c r="O24" s="695"/>
      <c r="P24" s="695"/>
      <c r="Q24" s="695"/>
      <c r="R24" s="695"/>
      <c r="S24" s="695"/>
    </row>
    <row r="26" spans="1:19" s="253" customFormat="1" ht="23.25" customHeight="1">
      <c r="A26" s="676" t="s">
        <v>1</v>
      </c>
      <c r="B26" s="667" t="s">
        <v>2</v>
      </c>
      <c r="C26" s="653"/>
      <c r="D26" s="673"/>
      <c r="E26" s="667" t="s">
        <v>3</v>
      </c>
      <c r="F26" s="653"/>
      <c r="G26" s="673"/>
      <c r="H26" s="667" t="s">
        <v>14</v>
      </c>
      <c r="I26" s="653"/>
      <c r="J26" s="673"/>
      <c r="K26" s="667" t="s">
        <v>15</v>
      </c>
      <c r="L26" s="653"/>
      <c r="M26" s="673"/>
      <c r="N26" s="667" t="s">
        <v>16</v>
      </c>
      <c r="O26" s="653"/>
      <c r="P26" s="673"/>
      <c r="Q26" s="667" t="s">
        <v>7</v>
      </c>
      <c r="R26" s="653"/>
      <c r="S26" s="673"/>
    </row>
    <row r="27" spans="1:19" s="253" customFormat="1" ht="23.25" customHeight="1">
      <c r="A27" s="696"/>
      <c r="B27" s="107" t="s">
        <v>4</v>
      </c>
      <c r="C27" s="107" t="s">
        <v>5</v>
      </c>
      <c r="D27" s="107" t="s">
        <v>6</v>
      </c>
      <c r="E27" s="107" t="s">
        <v>4</v>
      </c>
      <c r="F27" s="107" t="s">
        <v>5</v>
      </c>
      <c r="G27" s="107" t="s">
        <v>6</v>
      </c>
      <c r="H27" s="107" t="s">
        <v>4</v>
      </c>
      <c r="I27" s="107" t="s">
        <v>5</v>
      </c>
      <c r="J27" s="107" t="s">
        <v>6</v>
      </c>
      <c r="K27" s="107" t="s">
        <v>4</v>
      </c>
      <c r="L27" s="107" t="s">
        <v>5</v>
      </c>
      <c r="M27" s="107" t="s">
        <v>6</v>
      </c>
      <c r="N27" s="107" t="s">
        <v>4</v>
      </c>
      <c r="O27" s="107" t="s">
        <v>5</v>
      </c>
      <c r="P27" s="107" t="s">
        <v>6</v>
      </c>
      <c r="Q27" s="107" t="s">
        <v>4</v>
      </c>
      <c r="R27" s="107" t="s">
        <v>5</v>
      </c>
      <c r="S27" s="107" t="s">
        <v>6</v>
      </c>
    </row>
    <row r="28" spans="1:19" ht="23.25" customHeight="1">
      <c r="A28" s="254" t="s">
        <v>23</v>
      </c>
      <c r="B28" s="85">
        <v>1</v>
      </c>
      <c r="C28" s="85">
        <v>33</v>
      </c>
      <c r="D28" s="216">
        <f>SUM(B28:C28)</f>
        <v>34</v>
      </c>
      <c r="E28" s="85">
        <v>5</v>
      </c>
      <c r="F28" s="85">
        <v>26</v>
      </c>
      <c r="G28" s="216">
        <f>SUM(E28:F28)</f>
        <v>31</v>
      </c>
      <c r="H28" s="85">
        <v>4</v>
      </c>
      <c r="I28" s="85">
        <v>22</v>
      </c>
      <c r="J28" s="216">
        <f>SUM(H28:I28)</f>
        <v>26</v>
      </c>
      <c r="K28" s="85">
        <v>5</v>
      </c>
      <c r="L28" s="85">
        <v>33</v>
      </c>
      <c r="M28" s="216">
        <f>SUM(K28:L28)</f>
        <v>38</v>
      </c>
      <c r="N28" s="85">
        <v>0</v>
      </c>
      <c r="O28" s="85">
        <v>2</v>
      </c>
      <c r="P28" s="216">
        <f>SUM(N28:O28)</f>
        <v>2</v>
      </c>
      <c r="Q28" s="85">
        <f>SUM(B28,E28,H28,K28,N28)</f>
        <v>15</v>
      </c>
      <c r="R28" s="85">
        <f>SUM(C28,F28,I28,L28,O28)</f>
        <v>116</v>
      </c>
      <c r="S28" s="216">
        <f>SUM(Q28:R28)</f>
        <v>131</v>
      </c>
    </row>
    <row r="29" spans="1:19" ht="23.25" customHeight="1">
      <c r="A29" s="254" t="s">
        <v>52</v>
      </c>
      <c r="B29" s="85">
        <v>20</v>
      </c>
      <c r="C29" s="85">
        <v>32</v>
      </c>
      <c r="D29" s="216">
        <f>SUM(B29:C29)</f>
        <v>52</v>
      </c>
      <c r="E29" s="85">
        <v>20</v>
      </c>
      <c r="F29" s="85">
        <v>22</v>
      </c>
      <c r="G29" s="216">
        <f>SUM(E29:F29)</f>
        <v>42</v>
      </c>
      <c r="H29" s="85">
        <v>17</v>
      </c>
      <c r="I29" s="85">
        <v>34</v>
      </c>
      <c r="J29" s="216">
        <f>SUM(H29:I29)</f>
        <v>51</v>
      </c>
      <c r="K29" s="85">
        <v>16</v>
      </c>
      <c r="L29" s="85">
        <v>26</v>
      </c>
      <c r="M29" s="216">
        <f>SUM(K29:L29)</f>
        <v>42</v>
      </c>
      <c r="N29" s="85">
        <v>4</v>
      </c>
      <c r="O29" s="85">
        <v>1</v>
      </c>
      <c r="P29" s="216">
        <f>SUM(N29:O29)</f>
        <v>5</v>
      </c>
      <c r="Q29" s="85">
        <f>SUM(B29,E29,H29,K29,N29)</f>
        <v>77</v>
      </c>
      <c r="R29" s="85">
        <f>SUM(C29,F29,I29,L29,O29)</f>
        <v>115</v>
      </c>
      <c r="S29" s="216">
        <f>SUM(Q29:R29)</f>
        <v>192</v>
      </c>
    </row>
    <row r="30" spans="1:19" ht="23.25" customHeight="1">
      <c r="A30" s="255" t="s">
        <v>6</v>
      </c>
      <c r="B30" s="194">
        <f aca="true" t="shared" si="8" ref="B30:S30">SUM(B28:B29)</f>
        <v>21</v>
      </c>
      <c r="C30" s="194">
        <f t="shared" si="8"/>
        <v>65</v>
      </c>
      <c r="D30" s="194">
        <f t="shared" si="8"/>
        <v>86</v>
      </c>
      <c r="E30" s="194">
        <f t="shared" si="8"/>
        <v>25</v>
      </c>
      <c r="F30" s="194">
        <f t="shared" si="8"/>
        <v>48</v>
      </c>
      <c r="G30" s="194">
        <f t="shared" si="8"/>
        <v>73</v>
      </c>
      <c r="H30" s="194">
        <f t="shared" si="8"/>
        <v>21</v>
      </c>
      <c r="I30" s="194">
        <f t="shared" si="8"/>
        <v>56</v>
      </c>
      <c r="J30" s="194">
        <f t="shared" si="8"/>
        <v>77</v>
      </c>
      <c r="K30" s="194">
        <f t="shared" si="8"/>
        <v>21</v>
      </c>
      <c r="L30" s="194">
        <f t="shared" si="8"/>
        <v>59</v>
      </c>
      <c r="M30" s="194">
        <f t="shared" si="8"/>
        <v>80</v>
      </c>
      <c r="N30" s="194">
        <f t="shared" si="8"/>
        <v>4</v>
      </c>
      <c r="O30" s="194">
        <f t="shared" si="8"/>
        <v>3</v>
      </c>
      <c r="P30" s="194">
        <f t="shared" si="8"/>
        <v>7</v>
      </c>
      <c r="Q30" s="194">
        <f t="shared" si="8"/>
        <v>92</v>
      </c>
      <c r="R30" s="194">
        <f t="shared" si="8"/>
        <v>231</v>
      </c>
      <c r="S30" s="194">
        <f t="shared" si="8"/>
        <v>323</v>
      </c>
    </row>
    <row r="32" spans="1:19" s="252" customFormat="1" ht="24" customHeight="1">
      <c r="A32" s="695" t="s">
        <v>0</v>
      </c>
      <c r="B32" s="695"/>
      <c r="C32" s="695"/>
      <c r="D32" s="695"/>
      <c r="E32" s="695"/>
      <c r="F32" s="695"/>
      <c r="G32" s="695"/>
      <c r="H32" s="695"/>
      <c r="I32" s="695"/>
      <c r="J32" s="695"/>
      <c r="K32" s="695"/>
      <c r="L32" s="695"/>
      <c r="M32" s="695"/>
      <c r="N32" s="695"/>
      <c r="O32" s="695"/>
      <c r="P32" s="695"/>
      <c r="Q32" s="695"/>
      <c r="R32" s="695"/>
      <c r="S32" s="695"/>
    </row>
    <row r="33" spans="1:19" s="252" customFormat="1" ht="24" customHeight="1">
      <c r="A33" s="695" t="s">
        <v>247</v>
      </c>
      <c r="B33" s="695"/>
      <c r="C33" s="695"/>
      <c r="D33" s="695"/>
      <c r="E33" s="695"/>
      <c r="F33" s="695"/>
      <c r="G33" s="695"/>
      <c r="H33" s="695"/>
      <c r="I33" s="695"/>
      <c r="J33" s="695"/>
      <c r="K33" s="695"/>
      <c r="L33" s="695"/>
      <c r="M33" s="695"/>
      <c r="N33" s="695"/>
      <c r="O33" s="695"/>
      <c r="P33" s="695"/>
      <c r="Q33" s="695"/>
      <c r="R33" s="695"/>
      <c r="S33" s="695"/>
    </row>
    <row r="34" spans="1:19" s="252" customFormat="1" ht="24" customHeight="1">
      <c r="A34" s="695" t="s">
        <v>27</v>
      </c>
      <c r="B34" s="695"/>
      <c r="C34" s="695"/>
      <c r="D34" s="695"/>
      <c r="E34" s="695"/>
      <c r="F34" s="695"/>
      <c r="G34" s="695"/>
      <c r="H34" s="695"/>
      <c r="I34" s="695"/>
      <c r="J34" s="695"/>
      <c r="K34" s="695"/>
      <c r="L34" s="695"/>
      <c r="M34" s="695"/>
      <c r="N34" s="695"/>
      <c r="O34" s="695"/>
      <c r="P34" s="695"/>
      <c r="Q34" s="695"/>
      <c r="R34" s="695"/>
      <c r="S34" s="695"/>
    </row>
    <row r="36" spans="1:19" s="253" customFormat="1" ht="23.25" customHeight="1">
      <c r="A36" s="676" t="s">
        <v>1</v>
      </c>
      <c r="B36" s="667" t="s">
        <v>2</v>
      </c>
      <c r="C36" s="653"/>
      <c r="D36" s="673"/>
      <c r="E36" s="667" t="s">
        <v>3</v>
      </c>
      <c r="F36" s="653"/>
      <c r="G36" s="673"/>
      <c r="H36" s="667" t="s">
        <v>14</v>
      </c>
      <c r="I36" s="653"/>
      <c r="J36" s="673"/>
      <c r="K36" s="667" t="s">
        <v>15</v>
      </c>
      <c r="L36" s="653"/>
      <c r="M36" s="673"/>
      <c r="N36" s="667" t="s">
        <v>16</v>
      </c>
      <c r="O36" s="653"/>
      <c r="P36" s="673"/>
      <c r="Q36" s="667" t="s">
        <v>7</v>
      </c>
      <c r="R36" s="653"/>
      <c r="S36" s="673"/>
    </row>
    <row r="37" spans="1:19" s="253" customFormat="1" ht="23.25" customHeight="1">
      <c r="A37" s="696"/>
      <c r="B37" s="107" t="s">
        <v>4</v>
      </c>
      <c r="C37" s="107" t="s">
        <v>5</v>
      </c>
      <c r="D37" s="107" t="s">
        <v>6</v>
      </c>
      <c r="E37" s="107" t="s">
        <v>4</v>
      </c>
      <c r="F37" s="107" t="s">
        <v>5</v>
      </c>
      <c r="G37" s="107" t="s">
        <v>6</v>
      </c>
      <c r="H37" s="107" t="s">
        <v>4</v>
      </c>
      <c r="I37" s="107" t="s">
        <v>5</v>
      </c>
      <c r="J37" s="107" t="s">
        <v>6</v>
      </c>
      <c r="K37" s="107" t="s">
        <v>4</v>
      </c>
      <c r="L37" s="107" t="s">
        <v>5</v>
      </c>
      <c r="M37" s="107" t="s">
        <v>6</v>
      </c>
      <c r="N37" s="107" t="s">
        <v>4</v>
      </c>
      <c r="O37" s="107" t="s">
        <v>5</v>
      </c>
      <c r="P37" s="107" t="s">
        <v>6</v>
      </c>
      <c r="Q37" s="107" t="s">
        <v>4</v>
      </c>
      <c r="R37" s="107" t="s">
        <v>5</v>
      </c>
      <c r="S37" s="107" t="s">
        <v>6</v>
      </c>
    </row>
    <row r="38" spans="1:19" ht="23.25" customHeight="1">
      <c r="A38" s="254" t="s">
        <v>103</v>
      </c>
      <c r="B38" s="85">
        <v>0</v>
      </c>
      <c r="C38" s="85">
        <v>0</v>
      </c>
      <c r="D38" s="216">
        <f aca="true" t="shared" si="9" ref="D38:D49">SUM(B38:C38)</f>
        <v>0</v>
      </c>
      <c r="E38" s="85">
        <v>0</v>
      </c>
      <c r="F38" s="85">
        <v>0</v>
      </c>
      <c r="G38" s="216">
        <f aca="true" t="shared" si="10" ref="G38:G49">SUM(E38:F38)</f>
        <v>0</v>
      </c>
      <c r="H38" s="85">
        <v>0</v>
      </c>
      <c r="I38" s="85">
        <v>0</v>
      </c>
      <c r="J38" s="216">
        <f aca="true" t="shared" si="11" ref="J38:J49">SUM(H38:I38)</f>
        <v>0</v>
      </c>
      <c r="K38" s="85">
        <v>0</v>
      </c>
      <c r="L38" s="85">
        <v>0</v>
      </c>
      <c r="M38" s="216">
        <f aca="true" t="shared" si="12" ref="M38:M49">SUM(K38:L38)</f>
        <v>0</v>
      </c>
      <c r="N38" s="85">
        <v>3</v>
      </c>
      <c r="O38" s="85">
        <v>3</v>
      </c>
      <c r="P38" s="216">
        <f aca="true" t="shared" si="13" ref="P38:P49">SUM(N38:O38)</f>
        <v>6</v>
      </c>
      <c r="Q38" s="85">
        <f aca="true" t="shared" si="14" ref="Q38:Q49">SUM(B38,E38,H38,K38,N38)</f>
        <v>3</v>
      </c>
      <c r="R38" s="85">
        <f aca="true" t="shared" si="15" ref="R38:R49">SUM(C38,F38,I38,L38,O38)</f>
        <v>3</v>
      </c>
      <c r="S38" s="216">
        <f aca="true" t="shared" si="16" ref="S38:S49">SUM(Q38:R38)</f>
        <v>6</v>
      </c>
    </row>
    <row r="39" spans="1:19" ht="23.25" customHeight="1">
      <c r="A39" s="254" t="s">
        <v>36</v>
      </c>
      <c r="B39" s="85">
        <v>0</v>
      </c>
      <c r="C39" s="85">
        <v>0</v>
      </c>
      <c r="D39" s="216">
        <f t="shared" si="9"/>
        <v>0</v>
      </c>
      <c r="E39" s="85">
        <v>0</v>
      </c>
      <c r="F39" s="85">
        <v>0</v>
      </c>
      <c r="G39" s="216">
        <f t="shared" si="10"/>
        <v>0</v>
      </c>
      <c r="H39" s="85">
        <v>0</v>
      </c>
      <c r="I39" s="85">
        <v>0</v>
      </c>
      <c r="J39" s="216">
        <f t="shared" si="11"/>
        <v>0</v>
      </c>
      <c r="K39" s="85">
        <v>0</v>
      </c>
      <c r="L39" s="85">
        <v>33</v>
      </c>
      <c r="M39" s="216">
        <f t="shared" si="12"/>
        <v>33</v>
      </c>
      <c r="N39" s="85">
        <v>2</v>
      </c>
      <c r="O39" s="85">
        <v>61</v>
      </c>
      <c r="P39" s="216">
        <f t="shared" si="13"/>
        <v>63</v>
      </c>
      <c r="Q39" s="85">
        <f t="shared" si="14"/>
        <v>2</v>
      </c>
      <c r="R39" s="85">
        <f t="shared" si="15"/>
        <v>94</v>
      </c>
      <c r="S39" s="216">
        <f t="shared" si="16"/>
        <v>96</v>
      </c>
    </row>
    <row r="40" spans="1:19" ht="23.25" customHeight="1">
      <c r="A40" s="254" t="s">
        <v>34</v>
      </c>
      <c r="B40" s="85">
        <v>0</v>
      </c>
      <c r="C40" s="85">
        <v>0</v>
      </c>
      <c r="D40" s="216">
        <f t="shared" si="9"/>
        <v>0</v>
      </c>
      <c r="E40" s="85">
        <v>0</v>
      </c>
      <c r="F40" s="85">
        <v>0</v>
      </c>
      <c r="G40" s="216">
        <f t="shared" si="10"/>
        <v>0</v>
      </c>
      <c r="H40" s="85">
        <v>0</v>
      </c>
      <c r="I40" s="85">
        <v>0</v>
      </c>
      <c r="J40" s="216">
        <f t="shared" si="11"/>
        <v>0</v>
      </c>
      <c r="K40" s="85">
        <v>6</v>
      </c>
      <c r="L40" s="85">
        <v>38</v>
      </c>
      <c r="M40" s="216">
        <f t="shared" si="12"/>
        <v>44</v>
      </c>
      <c r="N40" s="85">
        <v>11</v>
      </c>
      <c r="O40" s="85">
        <v>57</v>
      </c>
      <c r="P40" s="216">
        <f t="shared" si="13"/>
        <v>68</v>
      </c>
      <c r="Q40" s="85">
        <f t="shared" si="14"/>
        <v>17</v>
      </c>
      <c r="R40" s="85">
        <f t="shared" si="15"/>
        <v>95</v>
      </c>
      <c r="S40" s="216">
        <f t="shared" si="16"/>
        <v>112</v>
      </c>
    </row>
    <row r="41" spans="1:19" ht="23.25" customHeight="1">
      <c r="A41" s="254" t="s">
        <v>35</v>
      </c>
      <c r="B41" s="85">
        <v>0</v>
      </c>
      <c r="C41" s="85">
        <v>0</v>
      </c>
      <c r="D41" s="216">
        <f t="shared" si="9"/>
        <v>0</v>
      </c>
      <c r="E41" s="85">
        <v>0</v>
      </c>
      <c r="F41" s="85">
        <v>0</v>
      </c>
      <c r="G41" s="216">
        <f t="shared" si="10"/>
        <v>0</v>
      </c>
      <c r="H41" s="85">
        <v>0</v>
      </c>
      <c r="I41" s="85">
        <v>0</v>
      </c>
      <c r="J41" s="216">
        <f t="shared" si="11"/>
        <v>0</v>
      </c>
      <c r="K41" s="85">
        <v>3</v>
      </c>
      <c r="L41" s="85">
        <v>28</v>
      </c>
      <c r="M41" s="216">
        <f t="shared" si="12"/>
        <v>31</v>
      </c>
      <c r="N41" s="85">
        <v>7</v>
      </c>
      <c r="O41" s="85">
        <v>59</v>
      </c>
      <c r="P41" s="216">
        <f t="shared" si="13"/>
        <v>66</v>
      </c>
      <c r="Q41" s="85">
        <f t="shared" si="14"/>
        <v>10</v>
      </c>
      <c r="R41" s="85">
        <f t="shared" si="15"/>
        <v>87</v>
      </c>
      <c r="S41" s="216">
        <f t="shared" si="16"/>
        <v>97</v>
      </c>
    </row>
    <row r="42" spans="1:19" ht="23.25" customHeight="1">
      <c r="A42" s="254" t="s">
        <v>41</v>
      </c>
      <c r="B42" s="85">
        <v>0</v>
      </c>
      <c r="C42" s="85">
        <v>0</v>
      </c>
      <c r="D42" s="216">
        <f t="shared" si="9"/>
        <v>0</v>
      </c>
      <c r="E42" s="85">
        <v>0</v>
      </c>
      <c r="F42" s="85">
        <v>0</v>
      </c>
      <c r="G42" s="216">
        <f t="shared" si="10"/>
        <v>0</v>
      </c>
      <c r="H42" s="85">
        <v>0</v>
      </c>
      <c r="I42" s="85">
        <v>0</v>
      </c>
      <c r="J42" s="216">
        <f t="shared" si="11"/>
        <v>0</v>
      </c>
      <c r="K42" s="85">
        <v>42</v>
      </c>
      <c r="L42" s="85">
        <v>16</v>
      </c>
      <c r="M42" s="216">
        <f t="shared" si="12"/>
        <v>58</v>
      </c>
      <c r="N42" s="85">
        <v>32</v>
      </c>
      <c r="O42" s="85">
        <v>15</v>
      </c>
      <c r="P42" s="216">
        <f t="shared" si="13"/>
        <v>47</v>
      </c>
      <c r="Q42" s="85">
        <f t="shared" si="14"/>
        <v>74</v>
      </c>
      <c r="R42" s="85">
        <f t="shared" si="15"/>
        <v>31</v>
      </c>
      <c r="S42" s="216">
        <f t="shared" si="16"/>
        <v>105</v>
      </c>
    </row>
    <row r="43" spans="1:19" ht="23.25" customHeight="1">
      <c r="A43" s="254" t="s">
        <v>37</v>
      </c>
      <c r="B43" s="85">
        <v>0</v>
      </c>
      <c r="C43" s="85">
        <v>0</v>
      </c>
      <c r="D43" s="216">
        <f t="shared" si="9"/>
        <v>0</v>
      </c>
      <c r="E43" s="85">
        <v>0</v>
      </c>
      <c r="F43" s="85">
        <v>0</v>
      </c>
      <c r="G43" s="216">
        <f t="shared" si="10"/>
        <v>0</v>
      </c>
      <c r="H43" s="85">
        <v>0</v>
      </c>
      <c r="I43" s="85">
        <v>0</v>
      </c>
      <c r="J43" s="216">
        <f t="shared" si="11"/>
        <v>0</v>
      </c>
      <c r="K43" s="85">
        <v>8</v>
      </c>
      <c r="L43" s="85">
        <v>38</v>
      </c>
      <c r="M43" s="216">
        <f t="shared" si="12"/>
        <v>46</v>
      </c>
      <c r="N43" s="85">
        <v>12</v>
      </c>
      <c r="O43" s="85">
        <v>56</v>
      </c>
      <c r="P43" s="216">
        <f t="shared" si="13"/>
        <v>68</v>
      </c>
      <c r="Q43" s="85">
        <f t="shared" si="14"/>
        <v>20</v>
      </c>
      <c r="R43" s="85">
        <f t="shared" si="15"/>
        <v>94</v>
      </c>
      <c r="S43" s="216">
        <f t="shared" si="16"/>
        <v>114</v>
      </c>
    </row>
    <row r="44" spans="1:19" ht="23.25" customHeight="1">
      <c r="A44" s="254" t="s">
        <v>38</v>
      </c>
      <c r="B44" s="85">
        <v>0</v>
      </c>
      <c r="C44" s="85">
        <v>0</v>
      </c>
      <c r="D44" s="216">
        <f t="shared" si="9"/>
        <v>0</v>
      </c>
      <c r="E44" s="85">
        <v>0</v>
      </c>
      <c r="F44" s="85">
        <v>0</v>
      </c>
      <c r="G44" s="216">
        <f t="shared" si="10"/>
        <v>0</v>
      </c>
      <c r="H44" s="85">
        <v>0</v>
      </c>
      <c r="I44" s="85">
        <v>0</v>
      </c>
      <c r="J44" s="216">
        <f t="shared" si="11"/>
        <v>0</v>
      </c>
      <c r="K44" s="85">
        <v>11</v>
      </c>
      <c r="L44" s="85">
        <v>33</v>
      </c>
      <c r="M44" s="216">
        <f t="shared" si="12"/>
        <v>44</v>
      </c>
      <c r="N44" s="85">
        <v>2</v>
      </c>
      <c r="O44" s="85">
        <v>40</v>
      </c>
      <c r="P44" s="216">
        <f t="shared" si="13"/>
        <v>42</v>
      </c>
      <c r="Q44" s="85">
        <f t="shared" si="14"/>
        <v>13</v>
      </c>
      <c r="R44" s="85">
        <f t="shared" si="15"/>
        <v>73</v>
      </c>
      <c r="S44" s="216">
        <f t="shared" si="16"/>
        <v>86</v>
      </c>
    </row>
    <row r="45" spans="1:19" ht="23.25" customHeight="1">
      <c r="A45" s="254" t="s">
        <v>39</v>
      </c>
      <c r="B45" s="85">
        <v>0</v>
      </c>
      <c r="C45" s="85">
        <v>0</v>
      </c>
      <c r="D45" s="216">
        <f t="shared" si="9"/>
        <v>0</v>
      </c>
      <c r="E45" s="85">
        <v>0</v>
      </c>
      <c r="F45" s="85">
        <v>0</v>
      </c>
      <c r="G45" s="216">
        <f t="shared" si="10"/>
        <v>0</v>
      </c>
      <c r="H45" s="85">
        <v>0</v>
      </c>
      <c r="I45" s="85">
        <v>0</v>
      </c>
      <c r="J45" s="216">
        <f t="shared" si="11"/>
        <v>0</v>
      </c>
      <c r="K45" s="85">
        <v>5</v>
      </c>
      <c r="L45" s="85">
        <v>33</v>
      </c>
      <c r="M45" s="216">
        <f t="shared" si="12"/>
        <v>38</v>
      </c>
      <c r="N45" s="85">
        <v>3</v>
      </c>
      <c r="O45" s="85">
        <v>53</v>
      </c>
      <c r="P45" s="216">
        <f t="shared" si="13"/>
        <v>56</v>
      </c>
      <c r="Q45" s="85">
        <f t="shared" si="14"/>
        <v>8</v>
      </c>
      <c r="R45" s="85">
        <f t="shared" si="15"/>
        <v>86</v>
      </c>
      <c r="S45" s="216">
        <f t="shared" si="16"/>
        <v>94</v>
      </c>
    </row>
    <row r="46" spans="1:19" ht="23.25" customHeight="1">
      <c r="A46" s="254" t="s">
        <v>105</v>
      </c>
      <c r="B46" s="85">
        <v>0</v>
      </c>
      <c r="C46" s="85">
        <v>0</v>
      </c>
      <c r="D46" s="216">
        <f t="shared" si="9"/>
        <v>0</v>
      </c>
      <c r="E46" s="85">
        <v>0</v>
      </c>
      <c r="F46" s="85">
        <v>0</v>
      </c>
      <c r="G46" s="216">
        <f t="shared" si="10"/>
        <v>0</v>
      </c>
      <c r="H46" s="85">
        <v>0</v>
      </c>
      <c r="I46" s="85">
        <v>0</v>
      </c>
      <c r="J46" s="216">
        <f t="shared" si="11"/>
        <v>0</v>
      </c>
      <c r="K46" s="85">
        <v>4</v>
      </c>
      <c r="L46" s="85">
        <v>36</v>
      </c>
      <c r="M46" s="216">
        <f t="shared" si="12"/>
        <v>40</v>
      </c>
      <c r="N46" s="85">
        <v>5</v>
      </c>
      <c r="O46" s="85">
        <v>55</v>
      </c>
      <c r="P46" s="216">
        <f t="shared" si="13"/>
        <v>60</v>
      </c>
      <c r="Q46" s="85">
        <f t="shared" si="14"/>
        <v>9</v>
      </c>
      <c r="R46" s="85">
        <f t="shared" si="15"/>
        <v>91</v>
      </c>
      <c r="S46" s="216">
        <f t="shared" si="16"/>
        <v>100</v>
      </c>
    </row>
    <row r="47" spans="1:19" ht="23.25" customHeight="1">
      <c r="A47" s="254" t="s">
        <v>42</v>
      </c>
      <c r="B47" s="85">
        <v>0</v>
      </c>
      <c r="C47" s="85">
        <v>0</v>
      </c>
      <c r="D47" s="216">
        <f t="shared" si="9"/>
        <v>0</v>
      </c>
      <c r="E47" s="85">
        <v>0</v>
      </c>
      <c r="F47" s="85">
        <v>0</v>
      </c>
      <c r="G47" s="216">
        <f t="shared" si="10"/>
        <v>0</v>
      </c>
      <c r="H47" s="85">
        <v>0</v>
      </c>
      <c r="I47" s="85">
        <v>0</v>
      </c>
      <c r="J47" s="216">
        <f t="shared" si="11"/>
        <v>0</v>
      </c>
      <c r="K47" s="85">
        <v>12</v>
      </c>
      <c r="L47" s="85">
        <v>20</v>
      </c>
      <c r="M47" s="216">
        <f t="shared" si="12"/>
        <v>32</v>
      </c>
      <c r="N47" s="85">
        <v>9</v>
      </c>
      <c r="O47" s="85">
        <v>52</v>
      </c>
      <c r="P47" s="216">
        <f t="shared" si="13"/>
        <v>61</v>
      </c>
      <c r="Q47" s="85">
        <f t="shared" si="14"/>
        <v>21</v>
      </c>
      <c r="R47" s="85">
        <f t="shared" si="15"/>
        <v>72</v>
      </c>
      <c r="S47" s="216">
        <f t="shared" si="16"/>
        <v>93</v>
      </c>
    </row>
    <row r="48" spans="1:19" ht="23.25" customHeight="1">
      <c r="A48" s="254" t="s">
        <v>40</v>
      </c>
      <c r="B48" s="85">
        <v>0</v>
      </c>
      <c r="C48" s="85">
        <v>0</v>
      </c>
      <c r="D48" s="216">
        <f t="shared" si="9"/>
        <v>0</v>
      </c>
      <c r="E48" s="85">
        <v>0</v>
      </c>
      <c r="F48" s="85">
        <v>0</v>
      </c>
      <c r="G48" s="216">
        <f t="shared" si="10"/>
        <v>0</v>
      </c>
      <c r="H48" s="85">
        <v>0</v>
      </c>
      <c r="I48" s="85">
        <v>0</v>
      </c>
      <c r="J48" s="216">
        <f t="shared" si="11"/>
        <v>0</v>
      </c>
      <c r="K48" s="85">
        <v>17</v>
      </c>
      <c r="L48" s="85">
        <v>68</v>
      </c>
      <c r="M48" s="216">
        <f t="shared" si="12"/>
        <v>85</v>
      </c>
      <c r="N48" s="85">
        <v>17</v>
      </c>
      <c r="O48" s="85">
        <v>81</v>
      </c>
      <c r="P48" s="216">
        <f t="shared" si="13"/>
        <v>98</v>
      </c>
      <c r="Q48" s="85">
        <f t="shared" si="14"/>
        <v>34</v>
      </c>
      <c r="R48" s="85">
        <f t="shared" si="15"/>
        <v>149</v>
      </c>
      <c r="S48" s="216">
        <f t="shared" si="16"/>
        <v>183</v>
      </c>
    </row>
    <row r="49" spans="1:19" ht="23.25" customHeight="1">
      <c r="A49" s="255" t="s">
        <v>6</v>
      </c>
      <c r="B49" s="194">
        <f>SUM(B38:B48)</f>
        <v>0</v>
      </c>
      <c r="C49" s="194">
        <f>SUM(C38:C48)</f>
        <v>0</v>
      </c>
      <c r="D49" s="194">
        <f t="shared" si="9"/>
        <v>0</v>
      </c>
      <c r="E49" s="194">
        <f>SUM(E38:E48)</f>
        <v>0</v>
      </c>
      <c r="F49" s="194">
        <f>SUM(F38:F48)</f>
        <v>0</v>
      </c>
      <c r="G49" s="194">
        <f t="shared" si="10"/>
        <v>0</v>
      </c>
      <c r="H49" s="194">
        <f>SUM(H38:H48)</f>
        <v>0</v>
      </c>
      <c r="I49" s="194">
        <f>SUM(I38:I48)</f>
        <v>0</v>
      </c>
      <c r="J49" s="194">
        <f t="shared" si="11"/>
        <v>0</v>
      </c>
      <c r="K49" s="194">
        <f>SUM(K38:K48)</f>
        <v>108</v>
      </c>
      <c r="L49" s="194">
        <f>SUM(L38:L48)</f>
        <v>343</v>
      </c>
      <c r="M49" s="194">
        <f t="shared" si="12"/>
        <v>451</v>
      </c>
      <c r="N49" s="194">
        <f>SUM(N38:N48)</f>
        <v>103</v>
      </c>
      <c r="O49" s="194">
        <f>SUM(O38:O48)</f>
        <v>532</v>
      </c>
      <c r="P49" s="194">
        <f t="shared" si="13"/>
        <v>635</v>
      </c>
      <c r="Q49" s="194">
        <f t="shared" si="14"/>
        <v>211</v>
      </c>
      <c r="R49" s="194">
        <f t="shared" si="15"/>
        <v>875</v>
      </c>
      <c r="S49" s="194">
        <f t="shared" si="16"/>
        <v>1086</v>
      </c>
    </row>
    <row r="50" spans="1:19" ht="23.25" customHeight="1">
      <c r="A50" s="256"/>
      <c r="B50" s="71"/>
      <c r="C50" s="71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</row>
    <row r="51" spans="1:19" ht="23.25" customHeight="1">
      <c r="A51" s="695" t="s">
        <v>0</v>
      </c>
      <c r="B51" s="695"/>
      <c r="C51" s="695"/>
      <c r="D51" s="695"/>
      <c r="E51" s="695"/>
      <c r="F51" s="695"/>
      <c r="G51" s="695"/>
      <c r="H51" s="695"/>
      <c r="I51" s="695"/>
      <c r="J51" s="695"/>
      <c r="K51" s="695"/>
      <c r="L51" s="695"/>
      <c r="M51" s="695"/>
      <c r="N51" s="695"/>
      <c r="O51" s="695"/>
      <c r="P51" s="695"/>
      <c r="Q51" s="695"/>
      <c r="R51" s="695"/>
      <c r="S51" s="695"/>
    </row>
    <row r="52" spans="1:19" ht="23.25" customHeight="1">
      <c r="A52" s="695" t="s">
        <v>247</v>
      </c>
      <c r="B52" s="695"/>
      <c r="C52" s="695"/>
      <c r="D52" s="695"/>
      <c r="E52" s="695"/>
      <c r="F52" s="695"/>
      <c r="G52" s="695"/>
      <c r="H52" s="695"/>
      <c r="I52" s="695"/>
      <c r="J52" s="695"/>
      <c r="K52" s="695"/>
      <c r="L52" s="695"/>
      <c r="M52" s="695"/>
      <c r="N52" s="695"/>
      <c r="O52" s="695"/>
      <c r="P52" s="695"/>
      <c r="Q52" s="695"/>
      <c r="R52" s="695"/>
      <c r="S52" s="695"/>
    </row>
    <row r="53" spans="1:19" ht="23.25" customHeight="1">
      <c r="A53" s="695" t="s">
        <v>27</v>
      </c>
      <c r="B53" s="695"/>
      <c r="C53" s="695"/>
      <c r="D53" s="695"/>
      <c r="E53" s="695"/>
      <c r="F53" s="695"/>
      <c r="G53" s="695"/>
      <c r="H53" s="695"/>
      <c r="I53" s="695"/>
      <c r="J53" s="695"/>
      <c r="K53" s="695"/>
      <c r="L53" s="695"/>
      <c r="M53" s="695"/>
      <c r="N53" s="695"/>
      <c r="O53" s="695"/>
      <c r="P53" s="695"/>
      <c r="Q53" s="695"/>
      <c r="R53" s="695"/>
      <c r="S53" s="695"/>
    </row>
    <row r="55" spans="1:19" ht="23.25" customHeight="1">
      <c r="A55" s="676" t="s">
        <v>1</v>
      </c>
      <c r="B55" s="667" t="s">
        <v>2</v>
      </c>
      <c r="C55" s="653"/>
      <c r="D55" s="673"/>
      <c r="E55" s="667" t="s">
        <v>3</v>
      </c>
      <c r="F55" s="653"/>
      <c r="G55" s="673"/>
      <c r="H55" s="667" t="s">
        <v>14</v>
      </c>
      <c r="I55" s="653"/>
      <c r="J55" s="673"/>
      <c r="K55" s="667" t="s">
        <v>15</v>
      </c>
      <c r="L55" s="653"/>
      <c r="M55" s="673"/>
      <c r="N55" s="667" t="s">
        <v>16</v>
      </c>
      <c r="O55" s="653"/>
      <c r="P55" s="673"/>
      <c r="Q55" s="667" t="s">
        <v>7</v>
      </c>
      <c r="R55" s="653"/>
      <c r="S55" s="673"/>
    </row>
    <row r="56" spans="1:19" ht="23.25" customHeight="1">
      <c r="A56" s="696"/>
      <c r="B56" s="107" t="s">
        <v>4</v>
      </c>
      <c r="C56" s="107" t="s">
        <v>5</v>
      </c>
      <c r="D56" s="107" t="s">
        <v>6</v>
      </c>
      <c r="E56" s="107" t="s">
        <v>4</v>
      </c>
      <c r="F56" s="107" t="s">
        <v>5</v>
      </c>
      <c r="G56" s="107" t="s">
        <v>6</v>
      </c>
      <c r="H56" s="107" t="s">
        <v>4</v>
      </c>
      <c r="I56" s="107" t="s">
        <v>5</v>
      </c>
      <c r="J56" s="107" t="s">
        <v>6</v>
      </c>
      <c r="K56" s="107" t="s">
        <v>4</v>
      </c>
      <c r="L56" s="107" t="s">
        <v>5</v>
      </c>
      <c r="M56" s="107" t="s">
        <v>6</v>
      </c>
      <c r="N56" s="107" t="s">
        <v>4</v>
      </c>
      <c r="O56" s="107" t="s">
        <v>5</v>
      </c>
      <c r="P56" s="107" t="s">
        <v>6</v>
      </c>
      <c r="Q56" s="107" t="s">
        <v>4</v>
      </c>
      <c r="R56" s="107" t="s">
        <v>5</v>
      </c>
      <c r="S56" s="107" t="s">
        <v>6</v>
      </c>
    </row>
    <row r="57" spans="1:19" ht="23.25" customHeight="1">
      <c r="A57" s="254" t="s">
        <v>360</v>
      </c>
      <c r="B57" s="85">
        <v>2</v>
      </c>
      <c r="C57" s="85">
        <v>32</v>
      </c>
      <c r="D57" s="216">
        <f aca="true" t="shared" si="17" ref="D57:D67">SUM(B57:C57)</f>
        <v>34</v>
      </c>
      <c r="E57" s="85">
        <v>0</v>
      </c>
      <c r="F57" s="85">
        <v>34</v>
      </c>
      <c r="G57" s="216">
        <f aca="true" t="shared" si="18" ref="G57:G67">SUM(E57:F57)</f>
        <v>34</v>
      </c>
      <c r="H57" s="85">
        <v>2</v>
      </c>
      <c r="I57" s="85">
        <v>46</v>
      </c>
      <c r="J57" s="216">
        <f aca="true" t="shared" si="19" ref="J57:J67">SUM(H57:I57)</f>
        <v>48</v>
      </c>
      <c r="K57" s="85">
        <v>0</v>
      </c>
      <c r="L57" s="85">
        <v>0</v>
      </c>
      <c r="M57" s="216">
        <f aca="true" t="shared" si="20" ref="M57:M67">SUM(K57:L57)</f>
        <v>0</v>
      </c>
      <c r="N57" s="85">
        <v>0</v>
      </c>
      <c r="O57" s="85">
        <v>0</v>
      </c>
      <c r="P57" s="216">
        <f aca="true" t="shared" si="21" ref="P57:P67">SUM(N57:O57)</f>
        <v>0</v>
      </c>
      <c r="Q57" s="85">
        <f aca="true" t="shared" si="22" ref="Q57:Q67">SUM(B57,E57,H57,K57,N57)</f>
        <v>4</v>
      </c>
      <c r="R57" s="85">
        <f aca="true" t="shared" si="23" ref="R57:R67">SUM(C57,F57,I57,L57,O57)</f>
        <v>112</v>
      </c>
      <c r="S57" s="216">
        <f aca="true" t="shared" si="24" ref="S57:S67">SUM(Q57:R57)</f>
        <v>116</v>
      </c>
    </row>
    <row r="58" spans="1:19" ht="23.25" customHeight="1">
      <c r="A58" s="254" t="s">
        <v>18</v>
      </c>
      <c r="B58" s="85">
        <v>14</v>
      </c>
      <c r="C58" s="85">
        <v>27</v>
      </c>
      <c r="D58" s="216">
        <f t="shared" si="17"/>
        <v>41</v>
      </c>
      <c r="E58" s="85">
        <v>12</v>
      </c>
      <c r="F58" s="85">
        <v>38</v>
      </c>
      <c r="G58" s="216">
        <f t="shared" si="18"/>
        <v>50</v>
      </c>
      <c r="H58" s="85">
        <v>6</v>
      </c>
      <c r="I58" s="85">
        <v>31</v>
      </c>
      <c r="J58" s="216">
        <f t="shared" si="19"/>
        <v>37</v>
      </c>
      <c r="K58" s="85">
        <v>0</v>
      </c>
      <c r="L58" s="85">
        <v>0</v>
      </c>
      <c r="M58" s="216">
        <f t="shared" si="20"/>
        <v>0</v>
      </c>
      <c r="N58" s="85">
        <v>0</v>
      </c>
      <c r="O58" s="85">
        <v>0</v>
      </c>
      <c r="P58" s="216">
        <f t="shared" si="21"/>
        <v>0</v>
      </c>
      <c r="Q58" s="85">
        <f t="shared" si="22"/>
        <v>32</v>
      </c>
      <c r="R58" s="85">
        <f t="shared" si="23"/>
        <v>96</v>
      </c>
      <c r="S58" s="216">
        <f t="shared" si="24"/>
        <v>128</v>
      </c>
    </row>
    <row r="59" spans="1:19" ht="23.25" customHeight="1">
      <c r="A59" s="254" t="s">
        <v>188</v>
      </c>
      <c r="B59" s="85">
        <v>0</v>
      </c>
      <c r="C59" s="85">
        <v>0</v>
      </c>
      <c r="D59" s="216">
        <f t="shared" si="17"/>
        <v>0</v>
      </c>
      <c r="E59" s="85">
        <v>0</v>
      </c>
      <c r="F59" s="85">
        <v>0</v>
      </c>
      <c r="G59" s="216">
        <f t="shared" si="18"/>
        <v>0</v>
      </c>
      <c r="H59" s="85">
        <v>6</v>
      </c>
      <c r="I59" s="85">
        <v>13</v>
      </c>
      <c r="J59" s="216">
        <f t="shared" si="19"/>
        <v>19</v>
      </c>
      <c r="K59" s="85">
        <v>0</v>
      </c>
      <c r="L59" s="85">
        <v>0</v>
      </c>
      <c r="M59" s="216">
        <f t="shared" si="20"/>
        <v>0</v>
      </c>
      <c r="N59" s="85">
        <v>0</v>
      </c>
      <c r="O59" s="85">
        <v>0</v>
      </c>
      <c r="P59" s="216">
        <f t="shared" si="21"/>
        <v>0</v>
      </c>
      <c r="Q59" s="85">
        <f t="shared" si="22"/>
        <v>6</v>
      </c>
      <c r="R59" s="85">
        <f t="shared" si="23"/>
        <v>13</v>
      </c>
      <c r="S59" s="216">
        <f t="shared" si="24"/>
        <v>19</v>
      </c>
    </row>
    <row r="60" spans="1:19" ht="23.25" customHeight="1">
      <c r="A60" s="254" t="s">
        <v>22</v>
      </c>
      <c r="B60" s="85">
        <v>32</v>
      </c>
      <c r="C60" s="85">
        <v>7</v>
      </c>
      <c r="D60" s="216">
        <f t="shared" si="17"/>
        <v>39</v>
      </c>
      <c r="E60" s="85">
        <v>34</v>
      </c>
      <c r="F60" s="85">
        <v>19</v>
      </c>
      <c r="G60" s="216">
        <f t="shared" si="18"/>
        <v>53</v>
      </c>
      <c r="H60" s="85">
        <v>43</v>
      </c>
      <c r="I60" s="85">
        <v>21</v>
      </c>
      <c r="J60" s="216">
        <f t="shared" si="19"/>
        <v>64</v>
      </c>
      <c r="K60" s="85">
        <v>0</v>
      </c>
      <c r="L60" s="85">
        <v>0</v>
      </c>
      <c r="M60" s="216">
        <f t="shared" si="20"/>
        <v>0</v>
      </c>
      <c r="N60" s="85">
        <v>0</v>
      </c>
      <c r="O60" s="85">
        <v>0</v>
      </c>
      <c r="P60" s="216">
        <f t="shared" si="21"/>
        <v>0</v>
      </c>
      <c r="Q60" s="85">
        <f t="shared" si="22"/>
        <v>109</v>
      </c>
      <c r="R60" s="85">
        <f t="shared" si="23"/>
        <v>47</v>
      </c>
      <c r="S60" s="216">
        <f t="shared" si="24"/>
        <v>156</v>
      </c>
    </row>
    <row r="61" spans="1:19" ht="23.25" customHeight="1">
      <c r="A61" s="254" t="s">
        <v>21</v>
      </c>
      <c r="B61" s="85">
        <v>10</v>
      </c>
      <c r="C61" s="85">
        <v>29</v>
      </c>
      <c r="D61" s="216">
        <f t="shared" si="17"/>
        <v>39</v>
      </c>
      <c r="E61" s="85">
        <v>3</v>
      </c>
      <c r="F61" s="85">
        <v>34</v>
      </c>
      <c r="G61" s="216">
        <f t="shared" si="18"/>
        <v>37</v>
      </c>
      <c r="H61" s="85">
        <v>5</v>
      </c>
      <c r="I61" s="85">
        <v>48</v>
      </c>
      <c r="J61" s="216">
        <f t="shared" si="19"/>
        <v>53</v>
      </c>
      <c r="K61" s="85">
        <v>0</v>
      </c>
      <c r="L61" s="85">
        <v>0</v>
      </c>
      <c r="M61" s="216">
        <f t="shared" si="20"/>
        <v>0</v>
      </c>
      <c r="N61" s="85">
        <v>0</v>
      </c>
      <c r="O61" s="85">
        <v>0</v>
      </c>
      <c r="P61" s="216">
        <f t="shared" si="21"/>
        <v>0</v>
      </c>
      <c r="Q61" s="85">
        <f t="shared" si="22"/>
        <v>18</v>
      </c>
      <c r="R61" s="85">
        <f t="shared" si="23"/>
        <v>111</v>
      </c>
      <c r="S61" s="216">
        <f t="shared" si="24"/>
        <v>129</v>
      </c>
    </row>
    <row r="62" spans="1:19" ht="23.25" customHeight="1">
      <c r="A62" s="254" t="s">
        <v>13</v>
      </c>
      <c r="B62" s="85">
        <v>6</v>
      </c>
      <c r="C62" s="85">
        <v>35</v>
      </c>
      <c r="D62" s="216">
        <f t="shared" si="17"/>
        <v>41</v>
      </c>
      <c r="E62" s="85">
        <v>6</v>
      </c>
      <c r="F62" s="85">
        <v>30</v>
      </c>
      <c r="G62" s="216">
        <f t="shared" si="18"/>
        <v>36</v>
      </c>
      <c r="H62" s="85">
        <v>6</v>
      </c>
      <c r="I62" s="85">
        <v>35</v>
      </c>
      <c r="J62" s="216">
        <f t="shared" si="19"/>
        <v>41</v>
      </c>
      <c r="K62" s="85">
        <v>0</v>
      </c>
      <c r="L62" s="85">
        <v>0</v>
      </c>
      <c r="M62" s="216">
        <f t="shared" si="20"/>
        <v>0</v>
      </c>
      <c r="N62" s="85">
        <v>0</v>
      </c>
      <c r="O62" s="85">
        <v>0</v>
      </c>
      <c r="P62" s="216">
        <f t="shared" si="21"/>
        <v>0</v>
      </c>
      <c r="Q62" s="85">
        <f t="shared" si="22"/>
        <v>18</v>
      </c>
      <c r="R62" s="85">
        <f t="shared" si="23"/>
        <v>100</v>
      </c>
      <c r="S62" s="216">
        <f t="shared" si="24"/>
        <v>118</v>
      </c>
    </row>
    <row r="63" spans="1:19" ht="23.25" customHeight="1">
      <c r="A63" s="254" t="s">
        <v>189</v>
      </c>
      <c r="B63" s="85">
        <v>5</v>
      </c>
      <c r="C63" s="85">
        <v>47</v>
      </c>
      <c r="D63" s="216">
        <f t="shared" si="17"/>
        <v>52</v>
      </c>
      <c r="E63" s="85">
        <v>3</v>
      </c>
      <c r="F63" s="85">
        <v>32</v>
      </c>
      <c r="G63" s="216">
        <f t="shared" si="18"/>
        <v>35</v>
      </c>
      <c r="H63" s="85">
        <v>5</v>
      </c>
      <c r="I63" s="85">
        <v>38</v>
      </c>
      <c r="J63" s="216">
        <f t="shared" si="19"/>
        <v>43</v>
      </c>
      <c r="K63" s="85">
        <v>0</v>
      </c>
      <c r="L63" s="85">
        <v>0</v>
      </c>
      <c r="M63" s="216">
        <f t="shared" si="20"/>
        <v>0</v>
      </c>
      <c r="N63" s="85">
        <v>0</v>
      </c>
      <c r="O63" s="85">
        <v>0</v>
      </c>
      <c r="P63" s="216">
        <f t="shared" si="21"/>
        <v>0</v>
      </c>
      <c r="Q63" s="85">
        <f t="shared" si="22"/>
        <v>13</v>
      </c>
      <c r="R63" s="85">
        <f t="shared" si="23"/>
        <v>117</v>
      </c>
      <c r="S63" s="216">
        <f t="shared" si="24"/>
        <v>130</v>
      </c>
    </row>
    <row r="64" spans="1:19" ht="23.25" customHeight="1">
      <c r="A64" s="254" t="s">
        <v>190</v>
      </c>
      <c r="B64" s="85">
        <v>5</v>
      </c>
      <c r="C64" s="85">
        <v>35</v>
      </c>
      <c r="D64" s="216">
        <f t="shared" si="17"/>
        <v>40</v>
      </c>
      <c r="E64" s="85">
        <v>5</v>
      </c>
      <c r="F64" s="85">
        <v>34</v>
      </c>
      <c r="G64" s="216">
        <f t="shared" si="18"/>
        <v>39</v>
      </c>
      <c r="H64" s="85">
        <v>5</v>
      </c>
      <c r="I64" s="85">
        <v>33</v>
      </c>
      <c r="J64" s="216">
        <f t="shared" si="19"/>
        <v>38</v>
      </c>
      <c r="K64" s="85">
        <v>0</v>
      </c>
      <c r="L64" s="85">
        <v>0</v>
      </c>
      <c r="M64" s="216">
        <f t="shared" si="20"/>
        <v>0</v>
      </c>
      <c r="N64" s="85">
        <v>0</v>
      </c>
      <c r="O64" s="85">
        <v>0</v>
      </c>
      <c r="P64" s="216">
        <f t="shared" si="21"/>
        <v>0</v>
      </c>
      <c r="Q64" s="85">
        <f t="shared" si="22"/>
        <v>15</v>
      </c>
      <c r="R64" s="85">
        <f t="shared" si="23"/>
        <v>102</v>
      </c>
      <c r="S64" s="216">
        <f t="shared" si="24"/>
        <v>117</v>
      </c>
    </row>
    <row r="65" spans="1:19" ht="23.25" customHeight="1">
      <c r="A65" s="254" t="s">
        <v>191</v>
      </c>
      <c r="B65" s="85">
        <v>16</v>
      </c>
      <c r="C65" s="85">
        <v>32</v>
      </c>
      <c r="D65" s="216">
        <f t="shared" si="17"/>
        <v>48</v>
      </c>
      <c r="E65" s="85">
        <v>13</v>
      </c>
      <c r="F65" s="85">
        <v>24</v>
      </c>
      <c r="G65" s="216">
        <f t="shared" si="18"/>
        <v>37</v>
      </c>
      <c r="H65" s="85">
        <v>11</v>
      </c>
      <c r="I65" s="85">
        <v>38</v>
      </c>
      <c r="J65" s="216">
        <f t="shared" si="19"/>
        <v>49</v>
      </c>
      <c r="K65" s="85">
        <v>0</v>
      </c>
      <c r="L65" s="85">
        <v>0</v>
      </c>
      <c r="M65" s="216">
        <f t="shared" si="20"/>
        <v>0</v>
      </c>
      <c r="N65" s="85">
        <v>0</v>
      </c>
      <c r="O65" s="85">
        <v>0</v>
      </c>
      <c r="P65" s="216">
        <f t="shared" si="21"/>
        <v>0</v>
      </c>
      <c r="Q65" s="85">
        <f t="shared" si="22"/>
        <v>40</v>
      </c>
      <c r="R65" s="85">
        <f t="shared" si="23"/>
        <v>94</v>
      </c>
      <c r="S65" s="216">
        <f t="shared" si="24"/>
        <v>134</v>
      </c>
    </row>
    <row r="66" spans="1:19" ht="23.25" customHeight="1">
      <c r="A66" s="254" t="s">
        <v>192</v>
      </c>
      <c r="B66" s="85">
        <v>15</v>
      </c>
      <c r="C66" s="85">
        <v>26</v>
      </c>
      <c r="D66" s="216">
        <f t="shared" si="17"/>
        <v>41</v>
      </c>
      <c r="E66" s="85">
        <v>22</v>
      </c>
      <c r="F66" s="85">
        <v>31</v>
      </c>
      <c r="G66" s="216">
        <f t="shared" si="18"/>
        <v>53</v>
      </c>
      <c r="H66" s="85">
        <v>22</v>
      </c>
      <c r="I66" s="85">
        <v>53</v>
      </c>
      <c r="J66" s="216">
        <f t="shared" si="19"/>
        <v>75</v>
      </c>
      <c r="K66" s="85">
        <v>0</v>
      </c>
      <c r="L66" s="85">
        <v>0</v>
      </c>
      <c r="M66" s="216">
        <f t="shared" si="20"/>
        <v>0</v>
      </c>
      <c r="N66" s="85">
        <v>0</v>
      </c>
      <c r="O66" s="85">
        <v>0</v>
      </c>
      <c r="P66" s="216">
        <f t="shared" si="21"/>
        <v>0</v>
      </c>
      <c r="Q66" s="85">
        <f t="shared" si="22"/>
        <v>59</v>
      </c>
      <c r="R66" s="85">
        <f t="shared" si="23"/>
        <v>110</v>
      </c>
      <c r="S66" s="216">
        <f t="shared" si="24"/>
        <v>169</v>
      </c>
    </row>
    <row r="67" spans="1:19" ht="23.25" customHeight="1">
      <c r="A67" s="255" t="s">
        <v>6</v>
      </c>
      <c r="B67" s="194">
        <f>SUM(B57:B66)</f>
        <v>105</v>
      </c>
      <c r="C67" s="194">
        <f>SUM(C57:C66)</f>
        <v>270</v>
      </c>
      <c r="D67" s="194">
        <f t="shared" si="17"/>
        <v>375</v>
      </c>
      <c r="E67" s="194">
        <f>SUM(E57:E66)</f>
        <v>98</v>
      </c>
      <c r="F67" s="194">
        <f>SUM(F57:F66)</f>
        <v>276</v>
      </c>
      <c r="G67" s="194">
        <f t="shared" si="18"/>
        <v>374</v>
      </c>
      <c r="H67" s="194">
        <f>SUM(H57:H66)</f>
        <v>111</v>
      </c>
      <c r="I67" s="194">
        <f>SUM(I57:I66)</f>
        <v>356</v>
      </c>
      <c r="J67" s="194">
        <f t="shared" si="19"/>
        <v>467</v>
      </c>
      <c r="K67" s="194">
        <f>SUM(K57:K66)</f>
        <v>0</v>
      </c>
      <c r="L67" s="194">
        <f>SUM(L57:L66)</f>
        <v>0</v>
      </c>
      <c r="M67" s="194">
        <f t="shared" si="20"/>
        <v>0</v>
      </c>
      <c r="N67" s="194">
        <f>SUM(N57:N66)</f>
        <v>0</v>
      </c>
      <c r="O67" s="194">
        <f>SUM(O57:O66)</f>
        <v>0</v>
      </c>
      <c r="P67" s="194">
        <f t="shared" si="21"/>
        <v>0</v>
      </c>
      <c r="Q67" s="194">
        <f t="shared" si="22"/>
        <v>314</v>
      </c>
      <c r="R67" s="194">
        <f t="shared" si="23"/>
        <v>902</v>
      </c>
      <c r="S67" s="194">
        <f t="shared" si="24"/>
        <v>1216</v>
      </c>
    </row>
    <row r="68" spans="1:19" ht="23.25" customHeight="1">
      <c r="A68" s="256"/>
      <c r="B68" s="71"/>
      <c r="C68" s="71"/>
      <c r="D68" s="71"/>
      <c r="E68" s="71"/>
      <c r="F68" s="71"/>
      <c r="G68" s="71"/>
      <c r="H68" s="71"/>
      <c r="I68" s="71"/>
      <c r="J68" s="71"/>
      <c r="K68" s="71"/>
      <c r="L68" s="71"/>
      <c r="M68" s="71"/>
      <c r="N68" s="71"/>
      <c r="O68" s="71"/>
      <c r="P68" s="71"/>
      <c r="Q68" s="71"/>
      <c r="R68" s="71"/>
      <c r="S68" s="71"/>
    </row>
    <row r="69" spans="1:19" s="252" customFormat="1" ht="25.5" customHeight="1">
      <c r="A69" s="695" t="s">
        <v>0</v>
      </c>
      <c r="B69" s="695"/>
      <c r="C69" s="695"/>
      <c r="D69" s="695"/>
      <c r="E69" s="695"/>
      <c r="F69" s="695"/>
      <c r="G69" s="695"/>
      <c r="H69" s="695"/>
      <c r="I69" s="695"/>
      <c r="J69" s="695"/>
      <c r="K69" s="695"/>
      <c r="L69" s="695"/>
      <c r="M69" s="695"/>
      <c r="N69" s="695"/>
      <c r="O69" s="695"/>
      <c r="P69" s="695"/>
      <c r="Q69" s="695"/>
      <c r="R69" s="695"/>
      <c r="S69" s="695"/>
    </row>
    <row r="70" spans="1:19" s="252" customFormat="1" ht="25.5" customHeight="1">
      <c r="A70" s="695" t="s">
        <v>247</v>
      </c>
      <c r="B70" s="695"/>
      <c r="C70" s="695"/>
      <c r="D70" s="695"/>
      <c r="E70" s="695"/>
      <c r="F70" s="695"/>
      <c r="G70" s="695"/>
      <c r="H70" s="695"/>
      <c r="I70" s="695"/>
      <c r="J70" s="695"/>
      <c r="K70" s="695"/>
      <c r="L70" s="695"/>
      <c r="M70" s="695"/>
      <c r="N70" s="695"/>
      <c r="O70" s="695"/>
      <c r="P70" s="695"/>
      <c r="Q70" s="695"/>
      <c r="R70" s="695"/>
      <c r="S70" s="695"/>
    </row>
    <row r="71" spans="1:19" s="252" customFormat="1" ht="25.5" customHeight="1">
      <c r="A71" s="695" t="s">
        <v>28</v>
      </c>
      <c r="B71" s="695"/>
      <c r="C71" s="695"/>
      <c r="D71" s="695"/>
      <c r="E71" s="695"/>
      <c r="F71" s="695"/>
      <c r="G71" s="695"/>
      <c r="H71" s="695"/>
      <c r="I71" s="695"/>
      <c r="J71" s="695"/>
      <c r="K71" s="695"/>
      <c r="L71" s="695"/>
      <c r="M71" s="695"/>
      <c r="N71" s="695"/>
      <c r="O71" s="695"/>
      <c r="P71" s="695"/>
      <c r="Q71" s="695"/>
      <c r="R71" s="695"/>
      <c r="S71" s="695"/>
    </row>
    <row r="73" spans="1:19" s="253" customFormat="1" ht="23.25" customHeight="1">
      <c r="A73" s="676" t="s">
        <v>1</v>
      </c>
      <c r="B73" s="667" t="s">
        <v>2</v>
      </c>
      <c r="C73" s="653"/>
      <c r="D73" s="673"/>
      <c r="E73" s="667" t="s">
        <v>3</v>
      </c>
      <c r="F73" s="653"/>
      <c r="G73" s="673"/>
      <c r="H73" s="667" t="s">
        <v>14</v>
      </c>
      <c r="I73" s="653"/>
      <c r="J73" s="673"/>
      <c r="K73" s="667" t="s">
        <v>15</v>
      </c>
      <c r="L73" s="653"/>
      <c r="M73" s="673"/>
      <c r="N73" s="667" t="s">
        <v>16</v>
      </c>
      <c r="O73" s="653"/>
      <c r="P73" s="673"/>
      <c r="Q73" s="667" t="s">
        <v>7</v>
      </c>
      <c r="R73" s="653"/>
      <c r="S73" s="673"/>
    </row>
    <row r="74" spans="1:19" s="253" customFormat="1" ht="23.25" customHeight="1">
      <c r="A74" s="696"/>
      <c r="B74" s="107" t="s">
        <v>4</v>
      </c>
      <c r="C74" s="107" t="s">
        <v>5</v>
      </c>
      <c r="D74" s="107" t="s">
        <v>6</v>
      </c>
      <c r="E74" s="107" t="s">
        <v>4</v>
      </c>
      <c r="F74" s="107" t="s">
        <v>5</v>
      </c>
      <c r="G74" s="107" t="s">
        <v>6</v>
      </c>
      <c r="H74" s="107" t="s">
        <v>4</v>
      </c>
      <c r="I74" s="107" t="s">
        <v>5</v>
      </c>
      <c r="J74" s="107" t="s">
        <v>6</v>
      </c>
      <c r="K74" s="107" t="s">
        <v>4</v>
      </c>
      <c r="L74" s="107" t="s">
        <v>5</v>
      </c>
      <c r="M74" s="107" t="s">
        <v>6</v>
      </c>
      <c r="N74" s="107" t="s">
        <v>4</v>
      </c>
      <c r="O74" s="107" t="s">
        <v>5</v>
      </c>
      <c r="P74" s="107" t="s">
        <v>6</v>
      </c>
      <c r="Q74" s="107" t="s">
        <v>4</v>
      </c>
      <c r="R74" s="107" t="s">
        <v>5</v>
      </c>
      <c r="S74" s="107" t="s">
        <v>6</v>
      </c>
    </row>
    <row r="75" spans="1:19" ht="23.25" customHeight="1">
      <c r="A75" s="254" t="s">
        <v>210</v>
      </c>
      <c r="B75" s="85">
        <v>3</v>
      </c>
      <c r="C75" s="85">
        <v>7</v>
      </c>
      <c r="D75" s="216">
        <f aca="true" t="shared" si="25" ref="D75:D81">SUM(B75:C75)</f>
        <v>10</v>
      </c>
      <c r="E75" s="85">
        <v>3</v>
      </c>
      <c r="F75" s="85">
        <v>6</v>
      </c>
      <c r="G75" s="216">
        <f aca="true" t="shared" si="26" ref="G75:G81">SUM(E75:F75)</f>
        <v>9</v>
      </c>
      <c r="H75" s="85">
        <v>0</v>
      </c>
      <c r="I75" s="85">
        <v>0</v>
      </c>
      <c r="J75" s="216">
        <f aca="true" t="shared" si="27" ref="J75:J81">SUM(H75:I75)</f>
        <v>0</v>
      </c>
      <c r="K75" s="85">
        <v>0</v>
      </c>
      <c r="L75" s="85">
        <v>0</v>
      </c>
      <c r="M75" s="216">
        <f aca="true" t="shared" si="28" ref="M75:M81">SUM(K75:L75)</f>
        <v>0</v>
      </c>
      <c r="N75" s="85">
        <v>0</v>
      </c>
      <c r="O75" s="85">
        <v>0</v>
      </c>
      <c r="P75" s="216">
        <f aca="true" t="shared" si="29" ref="P75:P81">SUM(N75:O75)</f>
        <v>0</v>
      </c>
      <c r="Q75" s="85">
        <f aca="true" t="shared" si="30" ref="Q75:R81">SUM(B75,E75,H75,K75,N75)</f>
        <v>6</v>
      </c>
      <c r="R75" s="85">
        <f t="shared" si="30"/>
        <v>13</v>
      </c>
      <c r="S75" s="216">
        <f aca="true" t="shared" si="31" ref="S75:S81">SUM(Q75:R75)</f>
        <v>19</v>
      </c>
    </row>
    <row r="76" spans="1:19" ht="23.25" customHeight="1">
      <c r="A76" s="254" t="s">
        <v>183</v>
      </c>
      <c r="B76" s="85">
        <v>61</v>
      </c>
      <c r="C76" s="85">
        <v>8</v>
      </c>
      <c r="D76" s="216">
        <f t="shared" si="25"/>
        <v>69</v>
      </c>
      <c r="E76" s="85">
        <v>38</v>
      </c>
      <c r="F76" s="85">
        <v>11</v>
      </c>
      <c r="G76" s="216">
        <f t="shared" si="26"/>
        <v>49</v>
      </c>
      <c r="H76" s="85">
        <v>26</v>
      </c>
      <c r="I76" s="85">
        <v>5</v>
      </c>
      <c r="J76" s="216">
        <f t="shared" si="27"/>
        <v>31</v>
      </c>
      <c r="K76" s="85">
        <v>0</v>
      </c>
      <c r="L76" s="85">
        <v>0</v>
      </c>
      <c r="M76" s="216">
        <f t="shared" si="28"/>
        <v>0</v>
      </c>
      <c r="N76" s="85">
        <v>0</v>
      </c>
      <c r="O76" s="85">
        <v>0</v>
      </c>
      <c r="P76" s="216">
        <f t="shared" si="29"/>
        <v>0</v>
      </c>
      <c r="Q76" s="85">
        <f t="shared" si="30"/>
        <v>125</v>
      </c>
      <c r="R76" s="85">
        <f t="shared" si="30"/>
        <v>24</v>
      </c>
      <c r="S76" s="216">
        <f t="shared" si="31"/>
        <v>149</v>
      </c>
    </row>
    <row r="77" spans="1:19" ht="23.25" customHeight="1">
      <c r="A77" s="254" t="s">
        <v>184</v>
      </c>
      <c r="B77" s="85">
        <v>0</v>
      </c>
      <c r="C77" s="85">
        <v>0</v>
      </c>
      <c r="D77" s="216">
        <f t="shared" si="25"/>
        <v>0</v>
      </c>
      <c r="E77" s="85">
        <v>0</v>
      </c>
      <c r="F77" s="85">
        <v>0</v>
      </c>
      <c r="G77" s="216">
        <f t="shared" si="26"/>
        <v>0</v>
      </c>
      <c r="H77" s="85">
        <v>0</v>
      </c>
      <c r="I77" s="85">
        <v>0</v>
      </c>
      <c r="J77" s="216">
        <f t="shared" si="27"/>
        <v>0</v>
      </c>
      <c r="K77" s="85">
        <v>21</v>
      </c>
      <c r="L77" s="85">
        <v>5</v>
      </c>
      <c r="M77" s="216">
        <f t="shared" si="28"/>
        <v>26</v>
      </c>
      <c r="N77" s="85">
        <v>15</v>
      </c>
      <c r="O77" s="85">
        <v>0</v>
      </c>
      <c r="P77" s="216">
        <f t="shared" si="29"/>
        <v>15</v>
      </c>
      <c r="Q77" s="85">
        <f t="shared" si="30"/>
        <v>36</v>
      </c>
      <c r="R77" s="85">
        <f t="shared" si="30"/>
        <v>5</v>
      </c>
      <c r="S77" s="216">
        <f t="shared" si="31"/>
        <v>41</v>
      </c>
    </row>
    <row r="78" spans="1:19" ht="23.25" customHeight="1">
      <c r="A78" s="254" t="s">
        <v>185</v>
      </c>
      <c r="B78" s="85">
        <v>12</v>
      </c>
      <c r="C78" s="85">
        <v>16</v>
      </c>
      <c r="D78" s="216">
        <f t="shared" si="25"/>
        <v>28</v>
      </c>
      <c r="E78" s="85">
        <v>15</v>
      </c>
      <c r="F78" s="85">
        <v>22</v>
      </c>
      <c r="G78" s="216">
        <f t="shared" si="26"/>
        <v>37</v>
      </c>
      <c r="H78" s="85">
        <v>17</v>
      </c>
      <c r="I78" s="85">
        <v>17</v>
      </c>
      <c r="J78" s="216">
        <f t="shared" si="27"/>
        <v>34</v>
      </c>
      <c r="K78" s="85">
        <v>13</v>
      </c>
      <c r="L78" s="85">
        <v>13</v>
      </c>
      <c r="M78" s="216">
        <f t="shared" si="28"/>
        <v>26</v>
      </c>
      <c r="N78" s="85">
        <v>16</v>
      </c>
      <c r="O78" s="85">
        <v>5</v>
      </c>
      <c r="P78" s="216">
        <f t="shared" si="29"/>
        <v>21</v>
      </c>
      <c r="Q78" s="85">
        <f t="shared" si="30"/>
        <v>73</v>
      </c>
      <c r="R78" s="85">
        <f t="shared" si="30"/>
        <v>73</v>
      </c>
      <c r="S78" s="216">
        <f t="shared" si="31"/>
        <v>146</v>
      </c>
    </row>
    <row r="79" spans="1:19" ht="23.25" customHeight="1">
      <c r="A79" s="254" t="s">
        <v>186</v>
      </c>
      <c r="B79" s="85">
        <v>6</v>
      </c>
      <c r="C79" s="85">
        <v>24</v>
      </c>
      <c r="D79" s="216">
        <f t="shared" si="25"/>
        <v>30</v>
      </c>
      <c r="E79" s="85">
        <v>7</v>
      </c>
      <c r="F79" s="85">
        <v>26</v>
      </c>
      <c r="G79" s="216">
        <f t="shared" si="26"/>
        <v>33</v>
      </c>
      <c r="H79" s="85">
        <v>7</v>
      </c>
      <c r="I79" s="85">
        <v>21</v>
      </c>
      <c r="J79" s="216">
        <f t="shared" si="27"/>
        <v>28</v>
      </c>
      <c r="K79" s="85">
        <v>0</v>
      </c>
      <c r="L79" s="85">
        <v>0</v>
      </c>
      <c r="M79" s="216">
        <f t="shared" si="28"/>
        <v>0</v>
      </c>
      <c r="N79" s="85">
        <v>0</v>
      </c>
      <c r="O79" s="85">
        <v>0</v>
      </c>
      <c r="P79" s="216">
        <f t="shared" si="29"/>
        <v>0</v>
      </c>
      <c r="Q79" s="85">
        <f t="shared" si="30"/>
        <v>20</v>
      </c>
      <c r="R79" s="85">
        <f t="shared" si="30"/>
        <v>71</v>
      </c>
      <c r="S79" s="216">
        <f t="shared" si="31"/>
        <v>91</v>
      </c>
    </row>
    <row r="80" spans="1:19" ht="23.25" customHeight="1">
      <c r="A80" s="254" t="s">
        <v>187</v>
      </c>
      <c r="B80" s="85">
        <v>0</v>
      </c>
      <c r="C80" s="85">
        <v>0</v>
      </c>
      <c r="D80" s="216">
        <f t="shared" si="25"/>
        <v>0</v>
      </c>
      <c r="E80" s="85">
        <v>0</v>
      </c>
      <c r="F80" s="85">
        <v>0</v>
      </c>
      <c r="G80" s="216">
        <f t="shared" si="26"/>
        <v>0</v>
      </c>
      <c r="H80" s="85">
        <v>0</v>
      </c>
      <c r="I80" s="85">
        <v>0</v>
      </c>
      <c r="J80" s="216">
        <f t="shared" si="27"/>
        <v>0</v>
      </c>
      <c r="K80" s="85">
        <v>5</v>
      </c>
      <c r="L80" s="85">
        <v>16</v>
      </c>
      <c r="M80" s="216">
        <f t="shared" si="28"/>
        <v>21</v>
      </c>
      <c r="N80" s="85">
        <v>0</v>
      </c>
      <c r="O80" s="85">
        <v>1</v>
      </c>
      <c r="P80" s="216">
        <f t="shared" si="29"/>
        <v>1</v>
      </c>
      <c r="Q80" s="85">
        <f t="shared" si="30"/>
        <v>5</v>
      </c>
      <c r="R80" s="85">
        <f t="shared" si="30"/>
        <v>17</v>
      </c>
      <c r="S80" s="216">
        <f t="shared" si="31"/>
        <v>22</v>
      </c>
    </row>
    <row r="81" spans="1:19" ht="23.25" customHeight="1">
      <c r="A81" s="254" t="s">
        <v>284</v>
      </c>
      <c r="B81" s="85">
        <v>12</v>
      </c>
      <c r="C81" s="85">
        <v>15</v>
      </c>
      <c r="D81" s="216">
        <f t="shared" si="25"/>
        <v>27</v>
      </c>
      <c r="E81" s="85">
        <v>0</v>
      </c>
      <c r="F81" s="85">
        <v>0</v>
      </c>
      <c r="G81" s="216">
        <f t="shared" si="26"/>
        <v>0</v>
      </c>
      <c r="H81" s="85">
        <v>0</v>
      </c>
      <c r="I81" s="85">
        <v>0</v>
      </c>
      <c r="J81" s="216">
        <f t="shared" si="27"/>
        <v>0</v>
      </c>
      <c r="K81" s="85">
        <v>0</v>
      </c>
      <c r="L81" s="85">
        <v>0</v>
      </c>
      <c r="M81" s="216">
        <f t="shared" si="28"/>
        <v>0</v>
      </c>
      <c r="N81" s="85">
        <v>0</v>
      </c>
      <c r="O81" s="85">
        <v>0</v>
      </c>
      <c r="P81" s="216">
        <f t="shared" si="29"/>
        <v>0</v>
      </c>
      <c r="Q81" s="85">
        <f t="shared" si="30"/>
        <v>12</v>
      </c>
      <c r="R81" s="85">
        <f t="shared" si="30"/>
        <v>15</v>
      </c>
      <c r="S81" s="216">
        <f t="shared" si="31"/>
        <v>27</v>
      </c>
    </row>
    <row r="82" spans="1:19" ht="17.25" customHeight="1">
      <c r="A82" s="254"/>
      <c r="B82" s="85"/>
      <c r="C82" s="85"/>
      <c r="D82" s="216"/>
      <c r="E82" s="85"/>
      <c r="F82" s="85"/>
      <c r="G82" s="216"/>
      <c r="H82" s="85"/>
      <c r="I82" s="85"/>
      <c r="J82" s="216"/>
      <c r="K82" s="85"/>
      <c r="L82" s="85"/>
      <c r="M82" s="216"/>
      <c r="N82" s="85"/>
      <c r="O82" s="85"/>
      <c r="P82" s="216"/>
      <c r="Q82" s="85"/>
      <c r="R82" s="85"/>
      <c r="S82" s="216"/>
    </row>
    <row r="83" spans="1:19" ht="23.25" customHeight="1">
      <c r="A83" s="255" t="s">
        <v>6</v>
      </c>
      <c r="B83" s="194">
        <f>SUM(B75:B82)</f>
        <v>94</v>
      </c>
      <c r="C83" s="194">
        <f>SUM(C75:C82)</f>
        <v>70</v>
      </c>
      <c r="D83" s="194">
        <f>SUM(B83:C83)</f>
        <v>164</v>
      </c>
      <c r="E83" s="194">
        <f>SUM(E75:E82)</f>
        <v>63</v>
      </c>
      <c r="F83" s="194">
        <f>SUM(F75:F82)</f>
        <v>65</v>
      </c>
      <c r="G83" s="194">
        <f>SUM(E83:F83)</f>
        <v>128</v>
      </c>
      <c r="H83" s="194">
        <f>SUM(H75:H82)</f>
        <v>50</v>
      </c>
      <c r="I83" s="194">
        <f>SUM(I75:I82)</f>
        <v>43</v>
      </c>
      <c r="J83" s="194">
        <f>SUM(H83:I83)</f>
        <v>93</v>
      </c>
      <c r="K83" s="194">
        <f>SUM(K75:K82)</f>
        <v>39</v>
      </c>
      <c r="L83" s="194">
        <f>SUM(L75:L82)</f>
        <v>34</v>
      </c>
      <c r="M83" s="194">
        <f>SUM(K83:L83)</f>
        <v>73</v>
      </c>
      <c r="N83" s="194">
        <f>SUM(N75:N82)</f>
        <v>31</v>
      </c>
      <c r="O83" s="194">
        <f>SUM(O75:O82)</f>
        <v>6</v>
      </c>
      <c r="P83" s="194">
        <f>SUM(N83:O83)</f>
        <v>37</v>
      </c>
      <c r="Q83" s="194">
        <f>SUM(B83,E83,H83,K83,N83)</f>
        <v>277</v>
      </c>
      <c r="R83" s="194">
        <f>SUM(C83,F83,I83,L83,O83)</f>
        <v>218</v>
      </c>
      <c r="S83" s="194">
        <f>SUM(Q83:R83)</f>
        <v>495</v>
      </c>
    </row>
    <row r="85" spans="1:19" s="252" customFormat="1" ht="24.75" customHeight="1">
      <c r="A85" s="695" t="s">
        <v>0</v>
      </c>
      <c r="B85" s="695"/>
      <c r="C85" s="695"/>
      <c r="D85" s="695"/>
      <c r="E85" s="695"/>
      <c r="F85" s="695"/>
      <c r="G85" s="695"/>
      <c r="H85" s="695"/>
      <c r="I85" s="695"/>
      <c r="J85" s="695"/>
      <c r="K85" s="695"/>
      <c r="L85" s="695"/>
      <c r="M85" s="695"/>
      <c r="N85" s="695"/>
      <c r="O85" s="695"/>
      <c r="P85" s="695"/>
      <c r="Q85" s="695"/>
      <c r="R85" s="695"/>
      <c r="S85" s="695"/>
    </row>
    <row r="86" spans="1:19" s="252" customFormat="1" ht="24.75" customHeight="1">
      <c r="A86" s="695" t="s">
        <v>247</v>
      </c>
      <c r="B86" s="695"/>
      <c r="C86" s="695"/>
      <c r="D86" s="695"/>
      <c r="E86" s="695"/>
      <c r="F86" s="695"/>
      <c r="G86" s="695"/>
      <c r="H86" s="695"/>
      <c r="I86" s="695"/>
      <c r="J86" s="695"/>
      <c r="K86" s="695"/>
      <c r="L86" s="695"/>
      <c r="M86" s="695"/>
      <c r="N86" s="695"/>
      <c r="O86" s="695"/>
      <c r="P86" s="695"/>
      <c r="Q86" s="695"/>
      <c r="R86" s="695"/>
      <c r="S86" s="695"/>
    </row>
    <row r="87" spans="1:19" s="252" customFormat="1" ht="24.75" customHeight="1">
      <c r="A87" s="695" t="s">
        <v>29</v>
      </c>
      <c r="B87" s="695"/>
      <c r="C87" s="695"/>
      <c r="D87" s="695"/>
      <c r="E87" s="695"/>
      <c r="F87" s="695"/>
      <c r="G87" s="695"/>
      <c r="H87" s="695"/>
      <c r="I87" s="695"/>
      <c r="J87" s="695"/>
      <c r="K87" s="695"/>
      <c r="L87" s="695"/>
      <c r="M87" s="695"/>
      <c r="N87" s="695"/>
      <c r="O87" s="695"/>
      <c r="P87" s="695"/>
      <c r="Q87" s="695"/>
      <c r="R87" s="695"/>
      <c r="S87" s="695"/>
    </row>
    <row r="89" spans="1:19" s="253" customFormat="1" ht="23.25" customHeight="1">
      <c r="A89" s="676" t="s">
        <v>1</v>
      </c>
      <c r="B89" s="667" t="s">
        <v>2</v>
      </c>
      <c r="C89" s="653"/>
      <c r="D89" s="673"/>
      <c r="E89" s="667" t="s">
        <v>3</v>
      </c>
      <c r="F89" s="653"/>
      <c r="G89" s="673"/>
      <c r="H89" s="667" t="s">
        <v>14</v>
      </c>
      <c r="I89" s="653"/>
      <c r="J89" s="673"/>
      <c r="K89" s="667" t="s">
        <v>15</v>
      </c>
      <c r="L89" s="653"/>
      <c r="M89" s="673"/>
      <c r="N89" s="667" t="s">
        <v>16</v>
      </c>
      <c r="O89" s="653"/>
      <c r="P89" s="673"/>
      <c r="Q89" s="667" t="s">
        <v>7</v>
      </c>
      <c r="R89" s="653"/>
      <c r="S89" s="673"/>
    </row>
    <row r="90" spans="1:19" s="253" customFormat="1" ht="23.25" customHeight="1">
      <c r="A90" s="696"/>
      <c r="B90" s="107" t="s">
        <v>4</v>
      </c>
      <c r="C90" s="107" t="s">
        <v>5</v>
      </c>
      <c r="D90" s="107" t="s">
        <v>6</v>
      </c>
      <c r="E90" s="107" t="s">
        <v>4</v>
      </c>
      <c r="F90" s="107" t="s">
        <v>5</v>
      </c>
      <c r="G90" s="107" t="s">
        <v>6</v>
      </c>
      <c r="H90" s="107" t="s">
        <v>4</v>
      </c>
      <c r="I90" s="107" t="s">
        <v>5</v>
      </c>
      <c r="J90" s="107" t="s">
        <v>6</v>
      </c>
      <c r="K90" s="107" t="s">
        <v>4</v>
      </c>
      <c r="L90" s="107" t="s">
        <v>5</v>
      </c>
      <c r="M90" s="107" t="s">
        <v>6</v>
      </c>
      <c r="N90" s="107" t="s">
        <v>4</v>
      </c>
      <c r="O90" s="107" t="s">
        <v>5</v>
      </c>
      <c r="P90" s="107" t="s">
        <v>6</v>
      </c>
      <c r="Q90" s="107" t="s">
        <v>4</v>
      </c>
      <c r="R90" s="107" t="s">
        <v>5</v>
      </c>
      <c r="S90" s="107" t="s">
        <v>6</v>
      </c>
    </row>
    <row r="91" spans="1:19" ht="23.25" customHeight="1">
      <c r="A91" s="254" t="s">
        <v>182</v>
      </c>
      <c r="B91" s="85">
        <v>10</v>
      </c>
      <c r="C91" s="85">
        <v>47</v>
      </c>
      <c r="D91" s="216">
        <f aca="true" t="shared" si="32" ref="D91:D96">SUM(B91:C91)</f>
        <v>57</v>
      </c>
      <c r="E91" s="85">
        <v>8</v>
      </c>
      <c r="F91" s="85">
        <v>32</v>
      </c>
      <c r="G91" s="216">
        <f aca="true" t="shared" si="33" ref="G91:G96">SUM(E91:F91)</f>
        <v>40</v>
      </c>
      <c r="H91" s="85">
        <v>18</v>
      </c>
      <c r="I91" s="85">
        <v>42</v>
      </c>
      <c r="J91" s="216">
        <f aca="true" t="shared" si="34" ref="J91:J96">SUM(H91:I91)</f>
        <v>60</v>
      </c>
      <c r="K91" s="85">
        <v>7</v>
      </c>
      <c r="L91" s="85">
        <v>26</v>
      </c>
      <c r="M91" s="216">
        <f aca="true" t="shared" si="35" ref="M91:M96">SUM(K91:L91)</f>
        <v>33</v>
      </c>
      <c r="N91" s="85">
        <v>6</v>
      </c>
      <c r="O91" s="85">
        <v>12</v>
      </c>
      <c r="P91" s="216">
        <f aca="true" t="shared" si="36" ref="P91:P96">SUM(N91:O91)</f>
        <v>18</v>
      </c>
      <c r="Q91" s="85">
        <f aca="true" t="shared" si="37" ref="Q91:R96">SUM(B91,E91,H91,K91,N91)</f>
        <v>49</v>
      </c>
      <c r="R91" s="85">
        <f t="shared" si="37"/>
        <v>159</v>
      </c>
      <c r="S91" s="216">
        <f aca="true" t="shared" si="38" ref="S91:S96">SUM(Q91:R91)</f>
        <v>208</v>
      </c>
    </row>
    <row r="92" spans="1:19" ht="23.25" customHeight="1">
      <c r="A92" s="254" t="s">
        <v>202</v>
      </c>
      <c r="B92" s="85">
        <v>17</v>
      </c>
      <c r="C92" s="85">
        <v>44</v>
      </c>
      <c r="D92" s="216">
        <f t="shared" si="32"/>
        <v>61</v>
      </c>
      <c r="E92" s="85">
        <v>23</v>
      </c>
      <c r="F92" s="85">
        <v>55</v>
      </c>
      <c r="G92" s="216">
        <f t="shared" si="33"/>
        <v>78</v>
      </c>
      <c r="H92" s="85">
        <v>22</v>
      </c>
      <c r="I92" s="85">
        <v>67</v>
      </c>
      <c r="J92" s="216">
        <f t="shared" si="34"/>
        <v>89</v>
      </c>
      <c r="K92" s="85">
        <v>14</v>
      </c>
      <c r="L92" s="85">
        <v>37</v>
      </c>
      <c r="M92" s="216">
        <f t="shared" si="35"/>
        <v>51</v>
      </c>
      <c r="N92" s="85">
        <v>4</v>
      </c>
      <c r="O92" s="85">
        <v>3</v>
      </c>
      <c r="P92" s="216">
        <f t="shared" si="36"/>
        <v>7</v>
      </c>
      <c r="Q92" s="85">
        <f t="shared" si="37"/>
        <v>80</v>
      </c>
      <c r="R92" s="85">
        <f t="shared" si="37"/>
        <v>206</v>
      </c>
      <c r="S92" s="216">
        <f t="shared" si="38"/>
        <v>286</v>
      </c>
    </row>
    <row r="93" spans="1:19" ht="23.25" customHeight="1">
      <c r="A93" s="254" t="s">
        <v>178</v>
      </c>
      <c r="B93" s="85">
        <v>16</v>
      </c>
      <c r="C93" s="85">
        <v>97</v>
      </c>
      <c r="D93" s="216">
        <f t="shared" si="32"/>
        <v>113</v>
      </c>
      <c r="E93" s="85">
        <v>12</v>
      </c>
      <c r="F93" s="85">
        <v>86</v>
      </c>
      <c r="G93" s="216">
        <f t="shared" si="33"/>
        <v>98</v>
      </c>
      <c r="H93" s="85">
        <v>12</v>
      </c>
      <c r="I93" s="85">
        <v>103</v>
      </c>
      <c r="J93" s="216">
        <f t="shared" si="34"/>
        <v>115</v>
      </c>
      <c r="K93" s="85">
        <v>11</v>
      </c>
      <c r="L93" s="85">
        <v>85</v>
      </c>
      <c r="M93" s="216">
        <f t="shared" si="35"/>
        <v>96</v>
      </c>
      <c r="N93" s="85">
        <v>0</v>
      </c>
      <c r="O93" s="85">
        <v>0</v>
      </c>
      <c r="P93" s="216">
        <f t="shared" si="36"/>
        <v>0</v>
      </c>
      <c r="Q93" s="85">
        <f t="shared" si="37"/>
        <v>51</v>
      </c>
      <c r="R93" s="85">
        <f t="shared" si="37"/>
        <v>371</v>
      </c>
      <c r="S93" s="216">
        <f t="shared" si="38"/>
        <v>422</v>
      </c>
    </row>
    <row r="94" spans="1:19" ht="23.25" customHeight="1">
      <c r="A94" s="254" t="s">
        <v>179</v>
      </c>
      <c r="B94" s="85">
        <v>0</v>
      </c>
      <c r="C94" s="85">
        <v>0</v>
      </c>
      <c r="D94" s="216">
        <f t="shared" si="32"/>
        <v>0</v>
      </c>
      <c r="E94" s="85">
        <v>0</v>
      </c>
      <c r="F94" s="85">
        <v>0</v>
      </c>
      <c r="G94" s="216">
        <f t="shared" si="33"/>
        <v>0</v>
      </c>
      <c r="H94" s="85">
        <v>0</v>
      </c>
      <c r="I94" s="85">
        <v>0</v>
      </c>
      <c r="J94" s="216">
        <f t="shared" si="34"/>
        <v>0</v>
      </c>
      <c r="K94" s="85">
        <v>0</v>
      </c>
      <c r="L94" s="85">
        <v>0</v>
      </c>
      <c r="M94" s="216">
        <f t="shared" si="35"/>
        <v>0</v>
      </c>
      <c r="N94" s="85">
        <v>2</v>
      </c>
      <c r="O94" s="85">
        <v>4</v>
      </c>
      <c r="P94" s="216">
        <f t="shared" si="36"/>
        <v>6</v>
      </c>
      <c r="Q94" s="85">
        <f t="shared" si="37"/>
        <v>2</v>
      </c>
      <c r="R94" s="85">
        <f t="shared" si="37"/>
        <v>4</v>
      </c>
      <c r="S94" s="216">
        <f t="shared" si="38"/>
        <v>6</v>
      </c>
    </row>
    <row r="95" spans="1:19" ht="23.25" customHeight="1">
      <c r="A95" s="254" t="s">
        <v>180</v>
      </c>
      <c r="B95" s="85">
        <v>16</v>
      </c>
      <c r="C95" s="85">
        <v>32</v>
      </c>
      <c r="D95" s="216">
        <f t="shared" si="32"/>
        <v>48</v>
      </c>
      <c r="E95" s="85">
        <v>18</v>
      </c>
      <c r="F95" s="85">
        <v>54</v>
      </c>
      <c r="G95" s="216">
        <f t="shared" si="33"/>
        <v>72</v>
      </c>
      <c r="H95" s="85">
        <v>14</v>
      </c>
      <c r="I95" s="85">
        <v>51</v>
      </c>
      <c r="J95" s="216">
        <f t="shared" si="34"/>
        <v>65</v>
      </c>
      <c r="K95" s="85">
        <v>12</v>
      </c>
      <c r="L95" s="85">
        <v>40</v>
      </c>
      <c r="M95" s="216">
        <f t="shared" si="35"/>
        <v>52</v>
      </c>
      <c r="N95" s="85">
        <v>1</v>
      </c>
      <c r="O95" s="85">
        <v>5</v>
      </c>
      <c r="P95" s="216">
        <f t="shared" si="36"/>
        <v>6</v>
      </c>
      <c r="Q95" s="85">
        <f t="shared" si="37"/>
        <v>61</v>
      </c>
      <c r="R95" s="85">
        <f t="shared" si="37"/>
        <v>182</v>
      </c>
      <c r="S95" s="216">
        <f t="shared" si="38"/>
        <v>243</v>
      </c>
    </row>
    <row r="96" spans="1:19" ht="23.25" customHeight="1">
      <c r="A96" s="254" t="s">
        <v>181</v>
      </c>
      <c r="B96" s="85">
        <v>17</v>
      </c>
      <c r="C96" s="85">
        <v>91</v>
      </c>
      <c r="D96" s="216">
        <f t="shared" si="32"/>
        <v>108</v>
      </c>
      <c r="E96" s="85">
        <v>24</v>
      </c>
      <c r="F96" s="85">
        <v>64</v>
      </c>
      <c r="G96" s="216">
        <f t="shared" si="33"/>
        <v>88</v>
      </c>
      <c r="H96" s="85">
        <v>23</v>
      </c>
      <c r="I96" s="85">
        <v>84</v>
      </c>
      <c r="J96" s="216">
        <f t="shared" si="34"/>
        <v>107</v>
      </c>
      <c r="K96" s="85">
        <v>17</v>
      </c>
      <c r="L96" s="85">
        <v>57</v>
      </c>
      <c r="M96" s="216">
        <f t="shared" si="35"/>
        <v>74</v>
      </c>
      <c r="N96" s="85">
        <v>5</v>
      </c>
      <c r="O96" s="85">
        <v>14</v>
      </c>
      <c r="P96" s="216">
        <f t="shared" si="36"/>
        <v>19</v>
      </c>
      <c r="Q96" s="85">
        <f t="shared" si="37"/>
        <v>86</v>
      </c>
      <c r="R96" s="85">
        <f t="shared" si="37"/>
        <v>310</v>
      </c>
      <c r="S96" s="216">
        <f t="shared" si="38"/>
        <v>396</v>
      </c>
    </row>
    <row r="97" spans="1:19" ht="23.25" customHeight="1">
      <c r="A97" s="254"/>
      <c r="B97" s="85"/>
      <c r="C97" s="85"/>
      <c r="D97" s="216"/>
      <c r="E97" s="85"/>
      <c r="F97" s="85"/>
      <c r="G97" s="216"/>
      <c r="H97" s="85"/>
      <c r="I97" s="85"/>
      <c r="J97" s="216"/>
      <c r="K97" s="85"/>
      <c r="L97" s="85"/>
      <c r="M97" s="216"/>
      <c r="N97" s="85"/>
      <c r="O97" s="85"/>
      <c r="P97" s="216"/>
      <c r="Q97" s="85"/>
      <c r="R97" s="85"/>
      <c r="S97" s="216"/>
    </row>
    <row r="98" spans="1:19" ht="23.25" customHeight="1">
      <c r="A98" s="255" t="s">
        <v>6</v>
      </c>
      <c r="B98" s="194">
        <f>SUM(B91:B97)</f>
        <v>76</v>
      </c>
      <c r="C98" s="194">
        <f>SUM(C91:C97)</f>
        <v>311</v>
      </c>
      <c r="D98" s="194">
        <f>SUM(B98:C98)</f>
        <v>387</v>
      </c>
      <c r="E98" s="194">
        <f>SUM(E91:E97)</f>
        <v>85</v>
      </c>
      <c r="F98" s="194">
        <f>SUM(F91:F97)</f>
        <v>291</v>
      </c>
      <c r="G98" s="194">
        <f>SUM(E98:F98)</f>
        <v>376</v>
      </c>
      <c r="H98" s="194">
        <f>SUM(H91:H97)</f>
        <v>89</v>
      </c>
      <c r="I98" s="194">
        <f>SUM(I91:I97)</f>
        <v>347</v>
      </c>
      <c r="J98" s="194">
        <f>SUM(H98:I98)</f>
        <v>436</v>
      </c>
      <c r="K98" s="194">
        <f>SUM(K91:K97)</f>
        <v>61</v>
      </c>
      <c r="L98" s="194">
        <f>SUM(L91:L97)</f>
        <v>245</v>
      </c>
      <c r="M98" s="194">
        <f>SUM(K98:L98)</f>
        <v>306</v>
      </c>
      <c r="N98" s="194">
        <f>SUM(N91:N97)</f>
        <v>18</v>
      </c>
      <c r="O98" s="194">
        <f>SUM(O91:O97)</f>
        <v>38</v>
      </c>
      <c r="P98" s="194">
        <f>SUM(N98:O98)</f>
        <v>56</v>
      </c>
      <c r="Q98" s="194">
        <f>SUM(B98,E98,H98,K98,N98)</f>
        <v>329</v>
      </c>
      <c r="R98" s="194">
        <f>SUM(C98,F98,I98,L98,O98)</f>
        <v>1232</v>
      </c>
      <c r="S98" s="194">
        <f>SUM(Q98:R98)</f>
        <v>1561</v>
      </c>
    </row>
    <row r="100" spans="1:19" s="252" customFormat="1" ht="25.5" customHeight="1">
      <c r="A100" s="695" t="s">
        <v>0</v>
      </c>
      <c r="B100" s="695"/>
      <c r="C100" s="695"/>
      <c r="D100" s="695"/>
      <c r="E100" s="695"/>
      <c r="F100" s="695"/>
      <c r="G100" s="695"/>
      <c r="H100" s="695"/>
      <c r="I100" s="695"/>
      <c r="J100" s="695"/>
      <c r="K100" s="695"/>
      <c r="L100" s="695"/>
      <c r="M100" s="695"/>
      <c r="N100" s="695"/>
      <c r="O100" s="695"/>
      <c r="P100" s="695"/>
      <c r="Q100" s="695"/>
      <c r="R100" s="695"/>
      <c r="S100" s="695"/>
    </row>
    <row r="101" spans="1:19" s="252" customFormat="1" ht="25.5" customHeight="1">
      <c r="A101" s="695" t="s">
        <v>247</v>
      </c>
      <c r="B101" s="695"/>
      <c r="C101" s="695"/>
      <c r="D101" s="695"/>
      <c r="E101" s="695"/>
      <c r="F101" s="695"/>
      <c r="G101" s="695"/>
      <c r="H101" s="695"/>
      <c r="I101" s="695"/>
      <c r="J101" s="695"/>
      <c r="K101" s="695"/>
      <c r="L101" s="695"/>
      <c r="M101" s="695"/>
      <c r="N101" s="695"/>
      <c r="O101" s="695"/>
      <c r="P101" s="695"/>
      <c r="Q101" s="695"/>
      <c r="R101" s="695"/>
      <c r="S101" s="695"/>
    </row>
    <row r="102" spans="1:19" s="252" customFormat="1" ht="25.5" customHeight="1">
      <c r="A102" s="695" t="s">
        <v>30</v>
      </c>
      <c r="B102" s="695"/>
      <c r="C102" s="695"/>
      <c r="D102" s="695"/>
      <c r="E102" s="695"/>
      <c r="F102" s="695"/>
      <c r="G102" s="695"/>
      <c r="H102" s="695"/>
      <c r="I102" s="695"/>
      <c r="J102" s="695"/>
      <c r="K102" s="695"/>
      <c r="L102" s="695"/>
      <c r="M102" s="695"/>
      <c r="N102" s="695"/>
      <c r="O102" s="695"/>
      <c r="P102" s="695"/>
      <c r="Q102" s="695"/>
      <c r="R102" s="695"/>
      <c r="S102" s="695"/>
    </row>
    <row r="104" spans="1:19" s="253" customFormat="1" ht="23.25" customHeight="1">
      <c r="A104" s="676" t="s">
        <v>1</v>
      </c>
      <c r="B104" s="667" t="s">
        <v>2</v>
      </c>
      <c r="C104" s="653"/>
      <c r="D104" s="673"/>
      <c r="E104" s="667" t="s">
        <v>3</v>
      </c>
      <c r="F104" s="653"/>
      <c r="G104" s="673"/>
      <c r="H104" s="667" t="s">
        <v>14</v>
      </c>
      <c r="I104" s="653"/>
      <c r="J104" s="673"/>
      <c r="K104" s="667" t="s">
        <v>15</v>
      </c>
      <c r="L104" s="653"/>
      <c r="M104" s="673"/>
      <c r="N104" s="667" t="s">
        <v>16</v>
      </c>
      <c r="O104" s="653"/>
      <c r="P104" s="673"/>
      <c r="Q104" s="667" t="s">
        <v>7</v>
      </c>
      <c r="R104" s="653"/>
      <c r="S104" s="673"/>
    </row>
    <row r="105" spans="1:19" s="253" customFormat="1" ht="23.25" customHeight="1">
      <c r="A105" s="696"/>
      <c r="B105" s="107" t="s">
        <v>4</v>
      </c>
      <c r="C105" s="107" t="s">
        <v>5</v>
      </c>
      <c r="D105" s="107" t="s">
        <v>6</v>
      </c>
      <c r="E105" s="107" t="s">
        <v>4</v>
      </c>
      <c r="F105" s="107" t="s">
        <v>5</v>
      </c>
      <c r="G105" s="107" t="s">
        <v>6</v>
      </c>
      <c r="H105" s="107" t="s">
        <v>4</v>
      </c>
      <c r="I105" s="107" t="s">
        <v>5</v>
      </c>
      <c r="J105" s="107" t="s">
        <v>6</v>
      </c>
      <c r="K105" s="107" t="s">
        <v>4</v>
      </c>
      <c r="L105" s="107" t="s">
        <v>5</v>
      </c>
      <c r="M105" s="107" t="s">
        <v>6</v>
      </c>
      <c r="N105" s="107" t="s">
        <v>4</v>
      </c>
      <c r="O105" s="107" t="s">
        <v>5</v>
      </c>
      <c r="P105" s="107" t="s">
        <v>6</v>
      </c>
      <c r="Q105" s="107" t="s">
        <v>4</v>
      </c>
      <c r="R105" s="107" t="s">
        <v>5</v>
      </c>
      <c r="S105" s="107" t="s">
        <v>6</v>
      </c>
    </row>
    <row r="106" spans="1:19" ht="23.25" customHeight="1">
      <c r="A106" s="254" t="s">
        <v>24</v>
      </c>
      <c r="B106" s="85">
        <v>129</v>
      </c>
      <c r="C106" s="85">
        <v>97</v>
      </c>
      <c r="D106" s="216">
        <f>SUM(B106:C106)</f>
        <v>226</v>
      </c>
      <c r="E106" s="85">
        <v>94</v>
      </c>
      <c r="F106" s="85">
        <v>102</v>
      </c>
      <c r="G106" s="216">
        <f>SUM(E106:F106)</f>
        <v>196</v>
      </c>
      <c r="H106" s="85">
        <v>71</v>
      </c>
      <c r="I106" s="85">
        <v>112</v>
      </c>
      <c r="J106" s="216">
        <f>SUM(H106:I106)</f>
        <v>183</v>
      </c>
      <c r="K106" s="85">
        <v>88</v>
      </c>
      <c r="L106" s="85">
        <v>95</v>
      </c>
      <c r="M106" s="216">
        <f>SUM(K106:L106)</f>
        <v>183</v>
      </c>
      <c r="N106" s="85">
        <v>17</v>
      </c>
      <c r="O106" s="85">
        <v>17</v>
      </c>
      <c r="P106" s="216">
        <f>SUM(N106:O106)</f>
        <v>34</v>
      </c>
      <c r="Q106" s="85">
        <f>SUM(B106,E106,H106,K106,N106)</f>
        <v>399</v>
      </c>
      <c r="R106" s="85">
        <f>SUM(C106,F106,I106,L106,O106)</f>
        <v>423</v>
      </c>
      <c r="S106" s="216">
        <f>SUM(Q106:R106)</f>
        <v>822</v>
      </c>
    </row>
    <row r="107" spans="1:19" ht="23.25" customHeight="1">
      <c r="A107" s="254"/>
      <c r="B107" s="85"/>
      <c r="C107" s="85"/>
      <c r="D107" s="216"/>
      <c r="E107" s="85"/>
      <c r="F107" s="85"/>
      <c r="G107" s="216"/>
      <c r="H107" s="85"/>
      <c r="I107" s="85"/>
      <c r="J107" s="216"/>
      <c r="K107" s="85"/>
      <c r="L107" s="85"/>
      <c r="M107" s="216"/>
      <c r="N107" s="85"/>
      <c r="O107" s="85"/>
      <c r="P107" s="216"/>
      <c r="Q107" s="85"/>
      <c r="R107" s="85"/>
      <c r="S107" s="216"/>
    </row>
    <row r="108" spans="1:19" ht="23.25" customHeight="1">
      <c r="A108" s="255" t="s">
        <v>6</v>
      </c>
      <c r="B108" s="194">
        <f>SUM(B106:B107)</f>
        <v>129</v>
      </c>
      <c r="C108" s="194">
        <f>SUM(C106:C107)</f>
        <v>97</v>
      </c>
      <c r="D108" s="194">
        <f>SUM(B108:C108)</f>
        <v>226</v>
      </c>
      <c r="E108" s="194">
        <f>SUM(E106:E107)</f>
        <v>94</v>
      </c>
      <c r="F108" s="194">
        <f>SUM(F106:F107)</f>
        <v>102</v>
      </c>
      <c r="G108" s="194">
        <f>SUM(E108:F108)</f>
        <v>196</v>
      </c>
      <c r="H108" s="194">
        <f>SUM(H106:H107)</f>
        <v>71</v>
      </c>
      <c r="I108" s="194">
        <f>SUM(I106:I107)</f>
        <v>112</v>
      </c>
      <c r="J108" s="194">
        <f>SUM(H108:I108)</f>
        <v>183</v>
      </c>
      <c r="K108" s="194">
        <f>SUM(K106:K107)</f>
        <v>88</v>
      </c>
      <c r="L108" s="194">
        <f>SUM(L106:L107)</f>
        <v>95</v>
      </c>
      <c r="M108" s="194">
        <f>SUM(K108:L108)</f>
        <v>183</v>
      </c>
      <c r="N108" s="194">
        <f>SUM(N106:N107)</f>
        <v>17</v>
      </c>
      <c r="O108" s="194">
        <f>SUM(O106:O107)</f>
        <v>17</v>
      </c>
      <c r="P108" s="194">
        <f>SUM(N108:O108)</f>
        <v>34</v>
      </c>
      <c r="Q108" s="194">
        <f>SUM(B108,E108,H108,K108,N108)</f>
        <v>399</v>
      </c>
      <c r="R108" s="194">
        <f>SUM(C108,F108,I108,L108,O108)</f>
        <v>423</v>
      </c>
      <c r="S108" s="194">
        <f>SUM(Q108:R108)</f>
        <v>822</v>
      </c>
    </row>
  </sheetData>
  <sheetProtection/>
  <mergeCells count="70">
    <mergeCell ref="A51:S51"/>
    <mergeCell ref="A52:S52"/>
    <mergeCell ref="A53:S53"/>
    <mergeCell ref="A55:A56"/>
    <mergeCell ref="B55:D55"/>
    <mergeCell ref="E55:G55"/>
    <mergeCell ref="H55:J55"/>
    <mergeCell ref="K55:M55"/>
    <mergeCell ref="N55:P55"/>
    <mergeCell ref="Q55:S55"/>
    <mergeCell ref="E36:G36"/>
    <mergeCell ref="H36:J36"/>
    <mergeCell ref="A32:S32"/>
    <mergeCell ref="A33:S33"/>
    <mergeCell ref="A34:S34"/>
    <mergeCell ref="Q26:S26"/>
    <mergeCell ref="Q36:S36"/>
    <mergeCell ref="A36:A37"/>
    <mergeCell ref="B36:D36"/>
    <mergeCell ref="A23:S23"/>
    <mergeCell ref="A24:S24"/>
    <mergeCell ref="A26:A27"/>
    <mergeCell ref="B26:D26"/>
    <mergeCell ref="E26:G26"/>
    <mergeCell ref="H26:J26"/>
    <mergeCell ref="K26:M26"/>
    <mergeCell ref="E5:G5"/>
    <mergeCell ref="H5:J5"/>
    <mergeCell ref="A69:S69"/>
    <mergeCell ref="N26:P26"/>
    <mergeCell ref="A22:S22"/>
    <mergeCell ref="A1:S1"/>
    <mergeCell ref="A2:S2"/>
    <mergeCell ref="A3:S3"/>
    <mergeCell ref="K36:M36"/>
    <mergeCell ref="N36:P36"/>
    <mergeCell ref="A71:S71"/>
    <mergeCell ref="K73:M73"/>
    <mergeCell ref="N73:P73"/>
    <mergeCell ref="Q73:S73"/>
    <mergeCell ref="A70:S70"/>
    <mergeCell ref="K5:M5"/>
    <mergeCell ref="N5:P5"/>
    <mergeCell ref="Q5:S5"/>
    <mergeCell ref="A5:A6"/>
    <mergeCell ref="B5:D5"/>
    <mergeCell ref="A85:S85"/>
    <mergeCell ref="A73:A74"/>
    <mergeCell ref="B73:D73"/>
    <mergeCell ref="E73:G73"/>
    <mergeCell ref="H73:J73"/>
    <mergeCell ref="K104:M104"/>
    <mergeCell ref="N104:P104"/>
    <mergeCell ref="Q104:S104"/>
    <mergeCell ref="N89:P89"/>
    <mergeCell ref="Q89:S89"/>
    <mergeCell ref="A100:S100"/>
    <mergeCell ref="A101:S101"/>
    <mergeCell ref="E104:G104"/>
    <mergeCell ref="H104:J104"/>
    <mergeCell ref="A102:S102"/>
    <mergeCell ref="A104:A105"/>
    <mergeCell ref="B104:D104"/>
    <mergeCell ref="A86:S86"/>
    <mergeCell ref="A87:S87"/>
    <mergeCell ref="A89:A90"/>
    <mergeCell ref="B89:D89"/>
    <mergeCell ref="E89:G89"/>
    <mergeCell ref="H89:J89"/>
    <mergeCell ref="K89:M89"/>
  </mergeCells>
  <printOptions horizontalCentered="1"/>
  <pageMargins left="0.5905511811023623" right="0.5905511811023623" top="0.984251968503937" bottom="0.7874015748031497" header="0" footer="0"/>
  <pageSetup firstPageNumber="16" useFirstPageNumber="1" horizontalDpi="600" verticalDpi="600" orientation="landscape" paperSize="9" r:id="rId1"/>
  <headerFooter alignWithMargins="0">
    <oddFooter>&amp;L&amp;12งานทะเบียนนิสิตและบริการการศึกษา&amp;C&amp;12หน้าที่  &amp;P&amp;R&amp;12ข้อมูล ณ วันที่  27 สิงหาคม  2557</oddFooter>
  </headerFooter>
  <rowBreaks count="6" manualBreakCount="6">
    <brk id="20" max="255" man="1"/>
    <brk id="30" max="255" man="1"/>
    <brk id="49" max="255" man="1"/>
    <brk id="67" max="255" man="1"/>
    <brk id="83" max="255" man="1"/>
    <brk id="9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dimension ref="A1:S27"/>
  <sheetViews>
    <sheetView showGridLines="0" zoomScalePageLayoutView="0" workbookViewId="0" topLeftCell="A13">
      <selection activeCell="A13" sqref="A13"/>
    </sheetView>
  </sheetViews>
  <sheetFormatPr defaultColWidth="5.00390625" defaultRowHeight="23.25" customHeight="1"/>
  <cols>
    <col min="1" max="1" width="32.125" style="206" customWidth="1"/>
    <col min="2" max="10" width="5.00390625" style="10" customWidth="1"/>
    <col min="11" max="11" width="5.50390625" style="10" customWidth="1"/>
    <col min="12" max="13" width="5.625" style="10" customWidth="1"/>
    <col min="14" max="16384" width="5.00390625" style="9" customWidth="1"/>
  </cols>
  <sheetData>
    <row r="1" spans="1:13" s="257" customFormat="1" ht="24.75" customHeight="1">
      <c r="A1" s="686" t="s">
        <v>0</v>
      </c>
      <c r="B1" s="686"/>
      <c r="C1" s="686"/>
      <c r="D1" s="686"/>
      <c r="E1" s="686"/>
      <c r="F1" s="686"/>
      <c r="G1" s="686"/>
      <c r="H1" s="686"/>
      <c r="I1" s="686"/>
      <c r="J1" s="686"/>
      <c r="K1" s="686"/>
      <c r="L1" s="686"/>
      <c r="M1" s="686"/>
    </row>
    <row r="2" spans="1:19" s="257" customFormat="1" ht="24.75" customHeight="1">
      <c r="A2" s="686" t="s">
        <v>247</v>
      </c>
      <c r="B2" s="686"/>
      <c r="C2" s="686"/>
      <c r="D2" s="686"/>
      <c r="E2" s="686"/>
      <c r="F2" s="686"/>
      <c r="G2" s="686"/>
      <c r="H2" s="686"/>
      <c r="I2" s="686"/>
      <c r="J2" s="686"/>
      <c r="K2" s="686"/>
      <c r="L2" s="686"/>
      <c r="M2" s="686"/>
      <c r="N2" s="235"/>
      <c r="O2" s="235"/>
      <c r="P2" s="235"/>
      <c r="Q2" s="235"/>
      <c r="R2" s="235"/>
      <c r="S2" s="235"/>
    </row>
    <row r="3" spans="1:13" s="257" customFormat="1" ht="24.75" customHeight="1">
      <c r="A3" s="686" t="s">
        <v>134</v>
      </c>
      <c r="B3" s="686"/>
      <c r="C3" s="686"/>
      <c r="D3" s="686"/>
      <c r="E3" s="686"/>
      <c r="F3" s="686"/>
      <c r="G3" s="686"/>
      <c r="H3" s="686"/>
      <c r="I3" s="686"/>
      <c r="J3" s="686"/>
      <c r="K3" s="686"/>
      <c r="L3" s="686"/>
      <c r="M3" s="686"/>
    </row>
    <row r="5" spans="1:13" s="258" customFormat="1" ht="23.25" customHeight="1">
      <c r="A5" s="676" t="s">
        <v>1</v>
      </c>
      <c r="B5" s="667" t="s">
        <v>14</v>
      </c>
      <c r="C5" s="653"/>
      <c r="D5" s="673"/>
      <c r="E5" s="667" t="s">
        <v>15</v>
      </c>
      <c r="F5" s="653"/>
      <c r="G5" s="673"/>
      <c r="H5" s="667" t="s">
        <v>16</v>
      </c>
      <c r="I5" s="653"/>
      <c r="J5" s="673"/>
      <c r="K5" s="667" t="s">
        <v>7</v>
      </c>
      <c r="L5" s="653"/>
      <c r="M5" s="673"/>
    </row>
    <row r="6" spans="1:13" s="258" customFormat="1" ht="23.25" customHeight="1">
      <c r="A6" s="696"/>
      <c r="B6" s="107" t="s">
        <v>4</v>
      </c>
      <c r="C6" s="107" t="s">
        <v>5</v>
      </c>
      <c r="D6" s="107" t="s">
        <v>6</v>
      </c>
      <c r="E6" s="107" t="s">
        <v>4</v>
      </c>
      <c r="F6" s="107" t="s">
        <v>5</v>
      </c>
      <c r="G6" s="107" t="s">
        <v>6</v>
      </c>
      <c r="H6" s="107" t="s">
        <v>4</v>
      </c>
      <c r="I6" s="107" t="s">
        <v>5</v>
      </c>
      <c r="J6" s="107" t="s">
        <v>6</v>
      </c>
      <c r="K6" s="107" t="s">
        <v>4</v>
      </c>
      <c r="L6" s="107" t="s">
        <v>5</v>
      </c>
      <c r="M6" s="107" t="s">
        <v>6</v>
      </c>
    </row>
    <row r="7" spans="1:13" ht="23.25" customHeight="1">
      <c r="A7" s="254" t="s">
        <v>182</v>
      </c>
      <c r="B7" s="85">
        <v>3</v>
      </c>
      <c r="C7" s="85">
        <v>26</v>
      </c>
      <c r="D7" s="216">
        <f aca="true" t="shared" si="0" ref="D7:D12">SUM(B7:C7)</f>
        <v>29</v>
      </c>
      <c r="E7" s="85">
        <v>1</v>
      </c>
      <c r="F7" s="85">
        <v>23</v>
      </c>
      <c r="G7" s="216">
        <f aca="true" t="shared" si="1" ref="G7:G12">SUM(E7:F7)</f>
        <v>24</v>
      </c>
      <c r="H7" s="85">
        <v>1</v>
      </c>
      <c r="I7" s="85">
        <v>1</v>
      </c>
      <c r="J7" s="216">
        <f aca="true" t="shared" si="2" ref="J7:J12">SUM(H7:I7)</f>
        <v>2</v>
      </c>
      <c r="K7" s="85">
        <f aca="true" t="shared" si="3" ref="K7:M10">SUM(B7,E7,H7)</f>
        <v>5</v>
      </c>
      <c r="L7" s="85">
        <f t="shared" si="3"/>
        <v>50</v>
      </c>
      <c r="M7" s="216">
        <f t="shared" si="3"/>
        <v>55</v>
      </c>
    </row>
    <row r="8" spans="1:13" ht="23.25" customHeight="1">
      <c r="A8" s="254" t="s">
        <v>202</v>
      </c>
      <c r="B8" s="85">
        <v>11</v>
      </c>
      <c r="C8" s="85">
        <v>33</v>
      </c>
      <c r="D8" s="216">
        <f t="shared" si="0"/>
        <v>44</v>
      </c>
      <c r="E8" s="85">
        <v>11</v>
      </c>
      <c r="F8" s="85">
        <v>37</v>
      </c>
      <c r="G8" s="216">
        <f t="shared" si="1"/>
        <v>48</v>
      </c>
      <c r="H8" s="85">
        <v>3</v>
      </c>
      <c r="I8" s="85">
        <v>7</v>
      </c>
      <c r="J8" s="216">
        <f t="shared" si="2"/>
        <v>10</v>
      </c>
      <c r="K8" s="85">
        <f t="shared" si="3"/>
        <v>25</v>
      </c>
      <c r="L8" s="85">
        <f t="shared" si="3"/>
        <v>77</v>
      </c>
      <c r="M8" s="216">
        <f t="shared" si="3"/>
        <v>102</v>
      </c>
    </row>
    <row r="9" spans="1:13" ht="23.25" customHeight="1">
      <c r="A9" s="254" t="s">
        <v>178</v>
      </c>
      <c r="B9" s="85">
        <v>1</v>
      </c>
      <c r="C9" s="85">
        <v>65</v>
      </c>
      <c r="D9" s="216">
        <f>SUM(B9:C9)</f>
        <v>66</v>
      </c>
      <c r="E9" s="85">
        <v>6</v>
      </c>
      <c r="F9" s="85">
        <v>59</v>
      </c>
      <c r="G9" s="216">
        <f>SUM(E9:F9)</f>
        <v>65</v>
      </c>
      <c r="H9" s="85">
        <v>0</v>
      </c>
      <c r="I9" s="85">
        <v>6</v>
      </c>
      <c r="J9" s="216">
        <f>SUM(H9:I9)</f>
        <v>6</v>
      </c>
      <c r="K9" s="85">
        <f>SUM(B9,E9,H9)</f>
        <v>7</v>
      </c>
      <c r="L9" s="85">
        <f>SUM(C9,F9,I9)</f>
        <v>130</v>
      </c>
      <c r="M9" s="216">
        <f>SUM(D9,G9,J9)</f>
        <v>137</v>
      </c>
    </row>
    <row r="10" spans="1:13" ht="23.25" customHeight="1">
      <c r="A10" s="254" t="s">
        <v>180</v>
      </c>
      <c r="B10" s="85">
        <v>3</v>
      </c>
      <c r="C10" s="85">
        <v>33</v>
      </c>
      <c r="D10" s="216">
        <f t="shared" si="0"/>
        <v>36</v>
      </c>
      <c r="E10" s="85">
        <v>10</v>
      </c>
      <c r="F10" s="85">
        <v>33</v>
      </c>
      <c r="G10" s="216">
        <f t="shared" si="1"/>
        <v>43</v>
      </c>
      <c r="H10" s="85">
        <v>3</v>
      </c>
      <c r="I10" s="85">
        <v>8</v>
      </c>
      <c r="J10" s="216">
        <f t="shared" si="2"/>
        <v>11</v>
      </c>
      <c r="K10" s="85">
        <f t="shared" si="3"/>
        <v>16</v>
      </c>
      <c r="L10" s="85">
        <f t="shared" si="3"/>
        <v>74</v>
      </c>
      <c r="M10" s="216">
        <f t="shared" si="3"/>
        <v>90</v>
      </c>
    </row>
    <row r="11" spans="1:13" ht="23.25" customHeight="1">
      <c r="A11" s="254"/>
      <c r="B11" s="85"/>
      <c r="C11" s="85"/>
      <c r="D11" s="216"/>
      <c r="E11" s="85"/>
      <c r="F11" s="85"/>
      <c r="G11" s="216"/>
      <c r="H11" s="85"/>
      <c r="I11" s="85"/>
      <c r="J11" s="216"/>
      <c r="K11" s="85"/>
      <c r="L11" s="85"/>
      <c r="M11" s="216"/>
    </row>
    <row r="12" spans="1:13" ht="23.25" customHeight="1">
      <c r="A12" s="255" t="s">
        <v>6</v>
      </c>
      <c r="B12" s="194">
        <f>SUM(B7:B11)</f>
        <v>18</v>
      </c>
      <c r="C12" s="194">
        <f>SUM(C7:C11)</f>
        <v>157</v>
      </c>
      <c r="D12" s="194">
        <f t="shared" si="0"/>
        <v>175</v>
      </c>
      <c r="E12" s="194">
        <f>SUM(E7:E11)</f>
        <v>28</v>
      </c>
      <c r="F12" s="194">
        <f>SUM(F7:F11)</f>
        <v>152</v>
      </c>
      <c r="G12" s="194">
        <f t="shared" si="1"/>
        <v>180</v>
      </c>
      <c r="H12" s="194">
        <f>SUM(H7:H11)</f>
        <v>7</v>
      </c>
      <c r="I12" s="194">
        <f>SUM(I7:I11)</f>
        <v>22</v>
      </c>
      <c r="J12" s="194">
        <f t="shared" si="2"/>
        <v>29</v>
      </c>
      <c r="K12" s="194">
        <f>SUM(B12,E12,H12)</f>
        <v>53</v>
      </c>
      <c r="L12" s="194">
        <f>SUM(C12,F12,I12)</f>
        <v>331</v>
      </c>
      <c r="M12" s="194">
        <f>SUM(D12,G12,J12)</f>
        <v>384</v>
      </c>
    </row>
    <row r="13" ht="14.25" customHeight="1"/>
    <row r="14" spans="1:13" ht="23.25" customHeight="1">
      <c r="A14" s="686" t="s">
        <v>0</v>
      </c>
      <c r="B14" s="686"/>
      <c r="C14" s="686"/>
      <c r="D14" s="686"/>
      <c r="E14" s="686"/>
      <c r="F14" s="686"/>
      <c r="G14" s="686"/>
      <c r="H14" s="686"/>
      <c r="I14" s="686"/>
      <c r="J14" s="686"/>
      <c r="K14" s="686"/>
      <c r="L14" s="686"/>
      <c r="M14" s="686"/>
    </row>
    <row r="15" spans="1:13" ht="23.25" customHeight="1">
      <c r="A15" s="686" t="s">
        <v>247</v>
      </c>
      <c r="B15" s="686"/>
      <c r="C15" s="686"/>
      <c r="D15" s="686"/>
      <c r="E15" s="686"/>
      <c r="F15" s="686"/>
      <c r="G15" s="686"/>
      <c r="H15" s="686"/>
      <c r="I15" s="686"/>
      <c r="J15" s="686"/>
      <c r="K15" s="686"/>
      <c r="L15" s="686"/>
      <c r="M15" s="686"/>
    </row>
    <row r="16" spans="1:13" ht="23.25" customHeight="1">
      <c r="A16" s="686" t="s">
        <v>135</v>
      </c>
      <c r="B16" s="686"/>
      <c r="C16" s="686"/>
      <c r="D16" s="686"/>
      <c r="E16" s="686"/>
      <c r="F16" s="686"/>
      <c r="G16" s="686"/>
      <c r="H16" s="686"/>
      <c r="I16" s="686"/>
      <c r="J16" s="686"/>
      <c r="K16" s="686"/>
      <c r="L16" s="686"/>
      <c r="M16" s="686"/>
    </row>
    <row r="18" spans="1:13" ht="23.25" customHeight="1">
      <c r="A18" s="676" t="s">
        <v>1</v>
      </c>
      <c r="B18" s="667" t="s">
        <v>14</v>
      </c>
      <c r="C18" s="653"/>
      <c r="D18" s="673"/>
      <c r="E18" s="667" t="s">
        <v>15</v>
      </c>
      <c r="F18" s="653"/>
      <c r="G18" s="673"/>
      <c r="H18" s="667" t="s">
        <v>16</v>
      </c>
      <c r="I18" s="653"/>
      <c r="J18" s="673"/>
      <c r="K18" s="667" t="s">
        <v>7</v>
      </c>
      <c r="L18" s="653"/>
      <c r="M18" s="673"/>
    </row>
    <row r="19" spans="1:13" ht="23.25" customHeight="1">
      <c r="A19" s="696"/>
      <c r="B19" s="107" t="s">
        <v>4</v>
      </c>
      <c r="C19" s="107" t="s">
        <v>5</v>
      </c>
      <c r="D19" s="107" t="s">
        <v>6</v>
      </c>
      <c r="E19" s="107" t="s">
        <v>4</v>
      </c>
      <c r="F19" s="107" t="s">
        <v>5</v>
      </c>
      <c r="G19" s="107" t="s">
        <v>6</v>
      </c>
      <c r="H19" s="107" t="s">
        <v>4</v>
      </c>
      <c r="I19" s="107" t="s">
        <v>5</v>
      </c>
      <c r="J19" s="107" t="s">
        <v>6</v>
      </c>
      <c r="K19" s="107" t="s">
        <v>4</v>
      </c>
      <c r="L19" s="107" t="s">
        <v>5</v>
      </c>
      <c r="M19" s="107" t="s">
        <v>6</v>
      </c>
    </row>
    <row r="20" spans="1:13" ht="23.25" customHeight="1">
      <c r="A20" s="254" t="s">
        <v>193</v>
      </c>
      <c r="B20" s="85">
        <v>2</v>
      </c>
      <c r="C20" s="85">
        <v>13</v>
      </c>
      <c r="D20" s="216">
        <f aca="true" t="shared" si="4" ref="D20:D25">SUM(B20:C20)</f>
        <v>15</v>
      </c>
      <c r="E20" s="85">
        <v>3</v>
      </c>
      <c r="F20" s="85">
        <v>22</v>
      </c>
      <c r="G20" s="216">
        <f aca="true" t="shared" si="5" ref="G20:G25">SUM(E20:F20)</f>
        <v>25</v>
      </c>
      <c r="H20" s="85">
        <v>1</v>
      </c>
      <c r="I20" s="85">
        <v>13</v>
      </c>
      <c r="J20" s="216">
        <f aca="true" t="shared" si="6" ref="J20:J25">SUM(H20:I20)</f>
        <v>14</v>
      </c>
      <c r="K20" s="85">
        <f aca="true" t="shared" si="7" ref="K20:M25">SUM(B20,E20,H20)</f>
        <v>6</v>
      </c>
      <c r="L20" s="85">
        <f t="shared" si="7"/>
        <v>48</v>
      </c>
      <c r="M20" s="216">
        <f t="shared" si="7"/>
        <v>54</v>
      </c>
    </row>
    <row r="21" spans="1:13" ht="23.25" customHeight="1">
      <c r="A21" s="254" t="s">
        <v>194</v>
      </c>
      <c r="B21" s="85">
        <v>2</v>
      </c>
      <c r="C21" s="259">
        <v>48</v>
      </c>
      <c r="D21" s="216">
        <f t="shared" si="4"/>
        <v>50</v>
      </c>
      <c r="E21" s="85">
        <v>1</v>
      </c>
      <c r="F21" s="85">
        <v>32</v>
      </c>
      <c r="G21" s="216">
        <f t="shared" si="5"/>
        <v>33</v>
      </c>
      <c r="H21" s="85">
        <v>2</v>
      </c>
      <c r="I21" s="85">
        <v>14</v>
      </c>
      <c r="J21" s="216">
        <f t="shared" si="6"/>
        <v>16</v>
      </c>
      <c r="K21" s="85">
        <f t="shared" si="7"/>
        <v>5</v>
      </c>
      <c r="L21" s="85">
        <f t="shared" si="7"/>
        <v>94</v>
      </c>
      <c r="M21" s="216">
        <f t="shared" si="7"/>
        <v>99</v>
      </c>
    </row>
    <row r="22" spans="1:13" ht="23.25" customHeight="1">
      <c r="A22" s="254" t="s">
        <v>195</v>
      </c>
      <c r="B22" s="85">
        <v>1</v>
      </c>
      <c r="C22" s="259">
        <v>49</v>
      </c>
      <c r="D22" s="216">
        <f t="shared" si="4"/>
        <v>50</v>
      </c>
      <c r="E22" s="85">
        <v>3</v>
      </c>
      <c r="F22" s="85">
        <v>44</v>
      </c>
      <c r="G22" s="216">
        <f t="shared" si="5"/>
        <v>47</v>
      </c>
      <c r="H22" s="85">
        <v>1</v>
      </c>
      <c r="I22" s="85">
        <v>16</v>
      </c>
      <c r="J22" s="216">
        <f t="shared" si="6"/>
        <v>17</v>
      </c>
      <c r="K22" s="85">
        <f t="shared" si="7"/>
        <v>5</v>
      </c>
      <c r="L22" s="85">
        <f t="shared" si="7"/>
        <v>109</v>
      </c>
      <c r="M22" s="216">
        <f t="shared" si="7"/>
        <v>114</v>
      </c>
    </row>
    <row r="23" spans="1:13" ht="23.25" customHeight="1">
      <c r="A23" s="254" t="s">
        <v>196</v>
      </c>
      <c r="B23" s="85">
        <v>4</v>
      </c>
      <c r="C23" s="85">
        <v>45</v>
      </c>
      <c r="D23" s="216">
        <f t="shared" si="4"/>
        <v>49</v>
      </c>
      <c r="E23" s="85">
        <v>3</v>
      </c>
      <c r="F23" s="85">
        <v>30</v>
      </c>
      <c r="G23" s="216">
        <f t="shared" si="5"/>
        <v>33</v>
      </c>
      <c r="H23" s="85">
        <v>0</v>
      </c>
      <c r="I23" s="85">
        <v>10</v>
      </c>
      <c r="J23" s="216">
        <f t="shared" si="6"/>
        <v>10</v>
      </c>
      <c r="K23" s="85">
        <f t="shared" si="7"/>
        <v>7</v>
      </c>
      <c r="L23" s="85">
        <f t="shared" si="7"/>
        <v>85</v>
      </c>
      <c r="M23" s="216">
        <f t="shared" si="7"/>
        <v>92</v>
      </c>
    </row>
    <row r="24" spans="1:13" ht="23.25" customHeight="1">
      <c r="A24" s="254" t="s">
        <v>198</v>
      </c>
      <c r="B24" s="85">
        <v>6</v>
      </c>
      <c r="C24" s="85">
        <v>37</v>
      </c>
      <c r="D24" s="216">
        <f t="shared" si="4"/>
        <v>43</v>
      </c>
      <c r="E24" s="85">
        <v>1</v>
      </c>
      <c r="F24" s="85">
        <v>18</v>
      </c>
      <c r="G24" s="216">
        <f t="shared" si="5"/>
        <v>19</v>
      </c>
      <c r="H24" s="85">
        <v>1</v>
      </c>
      <c r="I24" s="85">
        <v>16</v>
      </c>
      <c r="J24" s="216">
        <f t="shared" si="6"/>
        <v>17</v>
      </c>
      <c r="K24" s="85">
        <f t="shared" si="7"/>
        <v>8</v>
      </c>
      <c r="L24" s="85">
        <f t="shared" si="7"/>
        <v>71</v>
      </c>
      <c r="M24" s="216">
        <f t="shared" si="7"/>
        <v>79</v>
      </c>
    </row>
    <row r="25" spans="1:13" ht="23.25" customHeight="1">
      <c r="A25" s="254" t="s">
        <v>197</v>
      </c>
      <c r="B25" s="85">
        <v>0</v>
      </c>
      <c r="C25" s="85">
        <v>0</v>
      </c>
      <c r="D25" s="216">
        <f t="shared" si="4"/>
        <v>0</v>
      </c>
      <c r="E25" s="85">
        <v>11</v>
      </c>
      <c r="F25" s="85">
        <v>28</v>
      </c>
      <c r="G25" s="216">
        <f t="shared" si="5"/>
        <v>39</v>
      </c>
      <c r="H25" s="85">
        <v>1</v>
      </c>
      <c r="I25" s="85">
        <v>5</v>
      </c>
      <c r="J25" s="216">
        <f t="shared" si="6"/>
        <v>6</v>
      </c>
      <c r="K25" s="85">
        <f t="shared" si="7"/>
        <v>12</v>
      </c>
      <c r="L25" s="85">
        <f t="shared" si="7"/>
        <v>33</v>
      </c>
      <c r="M25" s="216">
        <f t="shared" si="7"/>
        <v>45</v>
      </c>
    </row>
    <row r="26" spans="1:13" ht="23.25" customHeight="1">
      <c r="A26" s="254"/>
      <c r="B26" s="85"/>
      <c r="C26" s="85"/>
      <c r="D26" s="216"/>
      <c r="E26" s="85"/>
      <c r="F26" s="85"/>
      <c r="G26" s="216"/>
      <c r="H26" s="85"/>
      <c r="I26" s="85"/>
      <c r="J26" s="216"/>
      <c r="K26" s="85"/>
      <c r="L26" s="85"/>
      <c r="M26" s="216"/>
    </row>
    <row r="27" spans="1:13" ht="23.25" customHeight="1">
      <c r="A27" s="255" t="s">
        <v>6</v>
      </c>
      <c r="B27" s="194">
        <f>SUM(B20:B26)</f>
        <v>15</v>
      </c>
      <c r="C27" s="194">
        <f>SUM(C20:C26)</f>
        <v>192</v>
      </c>
      <c r="D27" s="194">
        <f>SUM(B27:C27)</f>
        <v>207</v>
      </c>
      <c r="E27" s="194">
        <f>SUM(E20:E26)</f>
        <v>22</v>
      </c>
      <c r="F27" s="194">
        <f>SUM(F20:F26)</f>
        <v>174</v>
      </c>
      <c r="G27" s="194">
        <f>SUM(E27:F27)</f>
        <v>196</v>
      </c>
      <c r="H27" s="194">
        <f>SUM(H20:H26)</f>
        <v>6</v>
      </c>
      <c r="I27" s="194">
        <f>SUM(I20:I26)</f>
        <v>74</v>
      </c>
      <c r="J27" s="194">
        <f>SUM(H27:I27)</f>
        <v>80</v>
      </c>
      <c r="K27" s="194">
        <f>SUM(B27,E27,H27)</f>
        <v>43</v>
      </c>
      <c r="L27" s="194">
        <f>SUM(C27,F27,I27)</f>
        <v>440</v>
      </c>
      <c r="M27" s="194">
        <f>SUM(D27,G27,J27)</f>
        <v>483</v>
      </c>
    </row>
  </sheetData>
  <sheetProtection/>
  <mergeCells count="16">
    <mergeCell ref="A1:M1"/>
    <mergeCell ref="A2:M2"/>
    <mergeCell ref="A3:M3"/>
    <mergeCell ref="A5:A6"/>
    <mergeCell ref="B5:D5"/>
    <mergeCell ref="E5:G5"/>
    <mergeCell ref="H5:J5"/>
    <mergeCell ref="K5:M5"/>
    <mergeCell ref="A14:M14"/>
    <mergeCell ref="A15:M15"/>
    <mergeCell ref="A16:M16"/>
    <mergeCell ref="A18:A19"/>
    <mergeCell ref="B18:D18"/>
    <mergeCell ref="E18:G18"/>
    <mergeCell ref="H18:J18"/>
    <mergeCell ref="K18:M18"/>
  </mergeCells>
  <printOptions horizontalCentered="1"/>
  <pageMargins left="0.5905511811023623" right="0.5905511811023623" top="0.984251968503937" bottom="0.3937007874015748" header="0" footer="0"/>
  <pageSetup firstPageNumber="23" useFirstPageNumber="1" horizontalDpi="600" verticalDpi="600" orientation="landscape" paperSize="9" r:id="rId1"/>
  <headerFooter alignWithMargins="0">
    <oddFooter>&amp;L&amp;12งานทะเบียนนิสิตและบริการการศึกษา&amp;C&amp;12หน้าที่  &amp;P&amp;R&amp;12ข้อมูล ณ วันที่ 27 สิงหาคม  2557</oddFooter>
  </headerFooter>
  <rowBreaks count="1" manualBreakCount="1">
    <brk id="12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TSU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rg_sopin</dc:creator>
  <cp:keywords/>
  <dc:description/>
  <cp:lastModifiedBy>cc</cp:lastModifiedBy>
  <cp:lastPrinted>2014-09-15T02:34:26Z</cp:lastPrinted>
  <dcterms:created xsi:type="dcterms:W3CDTF">2006-06-13T03:58:10Z</dcterms:created>
  <dcterms:modified xsi:type="dcterms:W3CDTF">2015-08-24T03:03:10Z</dcterms:modified>
  <cp:category/>
  <cp:version/>
  <cp:contentType/>
  <cp:contentStatus/>
</cp:coreProperties>
</file>